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filterPrivacy="1" codeName="ThisWorkbook" autoCompressPictures="0"/>
  <xr:revisionPtr revIDLastSave="0" documentId="8_{07B6FA1E-8B03-4D5F-8170-1B906FE0E184}" xr6:coauthVersionLast="47" xr6:coauthVersionMax="47" xr10:uidLastSave="{00000000-0000-0000-0000-000000000000}"/>
  <bookViews>
    <workbookView xWindow="-110" yWindow="-110" windowWidth="19420" windowHeight="10420" tabRatio="788"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0">Enero!$A$1:$H$14</definedName>
    <definedName name="CalendarYear">Enero!$K$2</definedName>
    <definedName name="ColumnTitleRegion1..H12.1">Enero!$B$2</definedName>
    <definedName name="ColumnTitleRegion1..H12.10">Octubre!$B$2</definedName>
    <definedName name="ColumnTitleRegion1..H12.11">Noviembre!$B$2</definedName>
    <definedName name="ColumnTitleRegion1..H12.12">Diciembre!$B$2</definedName>
    <definedName name="ColumnTitleRegion1..H12.2">Febrero!$B$2</definedName>
    <definedName name="ColumnTitleRegion1..H12.3">Marzo!$B$2</definedName>
    <definedName name="ColumnTitleRegion1..H12.4">Abril!$B$2</definedName>
    <definedName name="ColumnTitleRegion1..H12.5">Mayo!$B$2</definedName>
    <definedName name="ColumnTitleRegion1..H12.6">Junio!$B$2</definedName>
    <definedName name="ColumnTitleRegion1..H12.7">Julio!$B$2</definedName>
    <definedName name="ColumnTitleRegion1..H12.8">Agosto!$B$2</definedName>
    <definedName name="ColumnTitleRegion1..H12.9">Septiembre!$B$2</definedName>
    <definedName name="ColumnTitleRegion2..C14.1">Enero!$B$2</definedName>
    <definedName name="ColumnTitleRegion2..C14.10">Octubre!$B$2</definedName>
    <definedName name="ColumnTitleRegion2..C14.11">Noviembre!$B$2</definedName>
    <definedName name="ColumnTitleRegion2..C14.12">Diciembre!$B$2</definedName>
    <definedName name="ColumnTitleRegion2..C14.2">Febrero!$B$2</definedName>
    <definedName name="ColumnTitleRegion2..C14.3">Marzo!$B$2</definedName>
    <definedName name="ColumnTitleRegion2..C14.4">Abril!$B$2</definedName>
    <definedName name="ColumnTitleRegion2..C14.5">Mayo!$B$2</definedName>
    <definedName name="ColumnTitleRegion2..C14.6">Junio!$B$2</definedName>
    <definedName name="ColumnTitleRegion2..C14.7">Julio!$B$2</definedName>
    <definedName name="ColumnTitleRegion2..C14.8">Agosto!$B$2</definedName>
    <definedName name="ColumnTitleRegion2..C14.9">Septiembre!$B$2</definedName>
    <definedName name="DaysAndWeeks">{0,1,2,3,4,5,6} + {0;1;2;3;4;5}*7</definedName>
    <definedName name="RowTitleRegion1..K3">Enero!$J$2</definedName>
    <definedName name="WeekStart">Enero!$K$3</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2" i="16" l="1"/>
  <c r="B2" i="17"/>
  <c r="B2" i="18"/>
  <c r="B2" i="19"/>
  <c r="B2" i="20"/>
  <c r="B2" i="21"/>
  <c r="B2" i="22"/>
  <c r="B2" i="23"/>
  <c r="B2" i="24"/>
  <c r="B2" i="25"/>
  <c r="B2" i="15"/>
  <c r="B1" i="25"/>
  <c r="B1" i="24"/>
  <c r="B1" i="23"/>
  <c r="B1" i="22"/>
  <c r="B1" i="21"/>
  <c r="B1" i="20"/>
  <c r="B1" i="19"/>
  <c r="B1" i="18"/>
  <c r="B1" i="17"/>
  <c r="B1" i="16"/>
  <c r="B1" i="15"/>
  <c r="B1" i="14"/>
  <c r="B2" i="14"/>
  <c r="B13" i="25" l="1" a="1"/>
  <c r="C13" i="25" s="1"/>
  <c r="B11" i="25" a="1"/>
  <c r="H11" i="25" s="1"/>
  <c r="B9" i="25" a="1"/>
  <c r="G9" i="25" s="1"/>
  <c r="B7" i="25" a="1"/>
  <c r="G7" i="25" s="1"/>
  <c r="B5" i="25" a="1"/>
  <c r="H5" i="25" s="1"/>
  <c r="B3" i="25" a="1"/>
  <c r="G3" i="25" s="1"/>
  <c r="G2" i="25" s="1"/>
  <c r="B13" i="24" a="1"/>
  <c r="C13" i="24" s="1"/>
  <c r="B11" i="24" a="1"/>
  <c r="H11" i="24" s="1"/>
  <c r="B9" i="24" a="1"/>
  <c r="G9" i="24" s="1"/>
  <c r="B7" i="24" a="1"/>
  <c r="G7" i="24" s="1"/>
  <c r="B5" i="24" a="1"/>
  <c r="H5" i="24" s="1"/>
  <c r="B3" i="24" a="1"/>
  <c r="G3" i="24" s="1"/>
  <c r="G2" i="24" s="1"/>
  <c r="B13" i="23" a="1"/>
  <c r="C13" i="23" s="1"/>
  <c r="B11" i="23" a="1"/>
  <c r="H11" i="23" s="1"/>
  <c r="B9" i="23" a="1"/>
  <c r="G9" i="23" s="1"/>
  <c r="B7" i="23" a="1"/>
  <c r="G7" i="23" s="1"/>
  <c r="B5" i="23" a="1"/>
  <c r="H5" i="23" s="1"/>
  <c r="B3" i="23" a="1"/>
  <c r="G3" i="23" s="1"/>
  <c r="G2" i="23" s="1"/>
  <c r="B13" i="22" a="1"/>
  <c r="C13" i="22" s="1"/>
  <c r="B11" i="22" a="1"/>
  <c r="H11" i="22" s="1"/>
  <c r="B9" i="22" a="1"/>
  <c r="G9" i="22" s="1"/>
  <c r="B7" i="22" a="1"/>
  <c r="H7" i="22" s="1"/>
  <c r="B5" i="22" a="1"/>
  <c r="G5" i="22" s="1"/>
  <c r="B3" i="22" a="1"/>
  <c r="H3" i="22" s="1"/>
  <c r="H2" i="22" s="1"/>
  <c r="B13" i="21" a="1"/>
  <c r="C13" i="21" s="1"/>
  <c r="B11" i="21" a="1"/>
  <c r="H11" i="21" s="1"/>
  <c r="B9" i="21" a="1"/>
  <c r="G9" i="21" s="1"/>
  <c r="B7" i="21" a="1"/>
  <c r="G7" i="21" s="1"/>
  <c r="B5" i="21" a="1"/>
  <c r="H5" i="21" s="1"/>
  <c r="B3" i="21" a="1"/>
  <c r="G3" i="21" s="1"/>
  <c r="G2" i="21" s="1"/>
  <c r="B13" i="20" a="1"/>
  <c r="C13" i="20" s="1"/>
  <c r="B11" i="20" a="1"/>
  <c r="H11" i="20" s="1"/>
  <c r="B9" i="20" a="1"/>
  <c r="G9" i="20" s="1"/>
  <c r="B7" i="20" a="1"/>
  <c r="H7" i="20" s="1"/>
  <c r="B5" i="20" a="1"/>
  <c r="G5" i="20" s="1"/>
  <c r="B3" i="20" a="1"/>
  <c r="E3" i="20" s="1"/>
  <c r="E2" i="20" s="1"/>
  <c r="B13" i="19" a="1"/>
  <c r="C13" i="19" s="1"/>
  <c r="B11" i="19" a="1"/>
  <c r="H11" i="19" s="1"/>
  <c r="B9" i="19" a="1"/>
  <c r="G9" i="19" s="1"/>
  <c r="B7" i="19" a="1"/>
  <c r="H7" i="19" s="1"/>
  <c r="B5" i="19" a="1"/>
  <c r="G5" i="19" s="1"/>
  <c r="B3" i="19" a="1"/>
  <c r="H3" i="19" s="1"/>
  <c r="H2" i="19" s="1"/>
  <c r="B13" i="18" a="1"/>
  <c r="C13" i="18" s="1"/>
  <c r="B11" i="18" a="1"/>
  <c r="G11" i="18" s="1"/>
  <c r="B9" i="18" a="1"/>
  <c r="G9" i="18" s="1"/>
  <c r="B7" i="18" a="1"/>
  <c r="G7" i="18" s="1"/>
  <c r="B5" i="18" a="1"/>
  <c r="G5" i="18" s="1"/>
  <c r="B3" i="18" a="1"/>
  <c r="G3" i="18" s="1"/>
  <c r="G2" i="18" s="1"/>
  <c r="B13" i="17" a="1"/>
  <c r="B13" i="17" s="1"/>
  <c r="B11" i="17" a="1"/>
  <c r="G11" i="17" s="1"/>
  <c r="B9" i="17" a="1"/>
  <c r="H9" i="17" s="1"/>
  <c r="B7" i="17" a="1"/>
  <c r="H7" i="17" s="1"/>
  <c r="B5" i="17" a="1"/>
  <c r="G5" i="17" s="1"/>
  <c r="B3" i="17" a="1"/>
  <c r="H3" i="17" s="1"/>
  <c r="H2" i="17" s="1"/>
  <c r="B13" i="16" a="1"/>
  <c r="C13" i="16" s="1"/>
  <c r="B11" i="16" a="1"/>
  <c r="H11" i="16" s="1"/>
  <c r="B9" i="16" a="1"/>
  <c r="G9" i="16" s="1"/>
  <c r="B7" i="16" a="1"/>
  <c r="H7" i="16" s="1"/>
  <c r="B5" i="16" a="1"/>
  <c r="G5" i="16" s="1"/>
  <c r="B3" i="16" a="1"/>
  <c r="H3" i="16" s="1"/>
  <c r="H2" i="16" s="1"/>
  <c r="B13" i="15" a="1"/>
  <c r="C13" i="15" s="1"/>
  <c r="B11" i="15" a="1"/>
  <c r="H11" i="15" s="1"/>
  <c r="B9" i="15" a="1"/>
  <c r="G9" i="15" s="1"/>
  <c r="B7" i="15" a="1"/>
  <c r="H7" i="15" s="1"/>
  <c r="B5" i="15" a="1"/>
  <c r="G5" i="15" s="1"/>
  <c r="B3" i="15" a="1"/>
  <c r="H3" i="15" s="1"/>
  <c r="H2" i="15" s="1"/>
  <c r="B7" i="18" l="1"/>
  <c r="B3" i="18"/>
  <c r="B11" i="18"/>
  <c r="F3" i="18"/>
  <c r="F2" i="18" s="1"/>
  <c r="F7" i="18"/>
  <c r="F11" i="18"/>
  <c r="D5" i="18"/>
  <c r="H5" i="18"/>
  <c r="D9" i="18"/>
  <c r="H9" i="18"/>
  <c r="D3" i="18"/>
  <c r="D2" i="18" s="1"/>
  <c r="H3" i="18"/>
  <c r="H2" i="18" s="1"/>
  <c r="B5" i="18"/>
  <c r="F5" i="18"/>
  <c r="D7" i="18"/>
  <c r="H7" i="18"/>
  <c r="B9" i="18"/>
  <c r="F9" i="18"/>
  <c r="D11" i="18"/>
  <c r="H11" i="18"/>
  <c r="B13" i="18"/>
  <c r="C5" i="25"/>
  <c r="E5" i="25"/>
  <c r="G5" i="25"/>
  <c r="C11" i="25"/>
  <c r="E11" i="25"/>
  <c r="G11" i="25"/>
  <c r="B3" i="25"/>
  <c r="D3" i="25"/>
  <c r="D2" i="25" s="1"/>
  <c r="F3" i="25"/>
  <c r="F2" i="25" s="1"/>
  <c r="H3" i="25"/>
  <c r="H2" i="25" s="1"/>
  <c r="B5" i="25"/>
  <c r="D5" i="25"/>
  <c r="F5" i="25"/>
  <c r="B7" i="25"/>
  <c r="D7" i="25"/>
  <c r="F7" i="25"/>
  <c r="H7" i="25"/>
  <c r="B9" i="25"/>
  <c r="D9" i="25"/>
  <c r="F9" i="25"/>
  <c r="H9" i="25"/>
  <c r="B11" i="25"/>
  <c r="D11" i="25"/>
  <c r="F11" i="25"/>
  <c r="B13" i="25"/>
  <c r="C3" i="25"/>
  <c r="C2" i="25" s="1"/>
  <c r="E3" i="25"/>
  <c r="E2" i="25" s="1"/>
  <c r="C7" i="25"/>
  <c r="E7" i="25"/>
  <c r="C9" i="25"/>
  <c r="E9" i="25"/>
  <c r="C5" i="24"/>
  <c r="E5" i="24"/>
  <c r="G5" i="24"/>
  <c r="C11" i="24"/>
  <c r="E11" i="24"/>
  <c r="G11" i="24"/>
  <c r="B3" i="24"/>
  <c r="D3" i="24"/>
  <c r="D2" i="24" s="1"/>
  <c r="F3" i="24"/>
  <c r="F2" i="24" s="1"/>
  <c r="H3" i="24"/>
  <c r="H2" i="24" s="1"/>
  <c r="B5" i="24"/>
  <c r="D5" i="24"/>
  <c r="F5" i="24"/>
  <c r="B7" i="24"/>
  <c r="D7" i="24"/>
  <c r="F7" i="24"/>
  <c r="H7" i="24"/>
  <c r="B9" i="24"/>
  <c r="D9" i="24"/>
  <c r="F9" i="24"/>
  <c r="H9" i="24"/>
  <c r="B11" i="24"/>
  <c r="D11" i="24"/>
  <c r="F11" i="24"/>
  <c r="B13" i="24"/>
  <c r="C3" i="24"/>
  <c r="C2" i="24" s="1"/>
  <c r="E3" i="24"/>
  <c r="E2" i="24" s="1"/>
  <c r="C7" i="24"/>
  <c r="E7" i="24"/>
  <c r="C9" i="24"/>
  <c r="E9" i="24"/>
  <c r="C5" i="23"/>
  <c r="E5" i="23"/>
  <c r="G5" i="23"/>
  <c r="C11" i="23"/>
  <c r="E11" i="23"/>
  <c r="G11" i="23"/>
  <c r="B3" i="23"/>
  <c r="D3" i="23"/>
  <c r="D2" i="23" s="1"/>
  <c r="F3" i="23"/>
  <c r="F2" i="23" s="1"/>
  <c r="H3" i="23"/>
  <c r="H2" i="23" s="1"/>
  <c r="B5" i="23"/>
  <c r="D5" i="23"/>
  <c r="F5" i="23"/>
  <c r="B7" i="23"/>
  <c r="D7" i="23"/>
  <c r="F7" i="23"/>
  <c r="H7" i="23"/>
  <c r="B9" i="23"/>
  <c r="D9" i="23"/>
  <c r="F9" i="23"/>
  <c r="H9" i="23"/>
  <c r="B11" i="23"/>
  <c r="D11" i="23"/>
  <c r="F11" i="23"/>
  <c r="B13" i="23"/>
  <c r="C3" i="23"/>
  <c r="C2" i="23" s="1"/>
  <c r="E3" i="23"/>
  <c r="E2" i="23" s="1"/>
  <c r="C7" i="23"/>
  <c r="E7" i="23"/>
  <c r="C9" i="23"/>
  <c r="E9" i="23"/>
  <c r="C3" i="22"/>
  <c r="C2" i="22" s="1"/>
  <c r="E3" i="22"/>
  <c r="E2" i="22" s="1"/>
  <c r="G3" i="22"/>
  <c r="G2" i="22" s="1"/>
  <c r="C7" i="22"/>
  <c r="E7" i="22"/>
  <c r="G7" i="22"/>
  <c r="C11" i="22"/>
  <c r="E11" i="22"/>
  <c r="G11" i="22"/>
  <c r="B3" i="22"/>
  <c r="D3" i="22"/>
  <c r="D2" i="22" s="1"/>
  <c r="F3" i="22"/>
  <c r="F2" i="22" s="1"/>
  <c r="B5" i="22"/>
  <c r="D5" i="22"/>
  <c r="F5" i="22"/>
  <c r="H5" i="22"/>
  <c r="B7" i="22"/>
  <c r="D7" i="22"/>
  <c r="F7" i="22"/>
  <c r="B9" i="22"/>
  <c r="D9" i="22"/>
  <c r="F9" i="22"/>
  <c r="H9" i="22"/>
  <c r="B11" i="22"/>
  <c r="D11" i="22"/>
  <c r="F11" i="22"/>
  <c r="B13" i="22"/>
  <c r="C5" i="22"/>
  <c r="E5" i="22"/>
  <c r="C9" i="22"/>
  <c r="E9" i="22"/>
  <c r="C5" i="21"/>
  <c r="E5" i="21"/>
  <c r="G5" i="21"/>
  <c r="C11" i="21"/>
  <c r="E11" i="21"/>
  <c r="G11" i="21"/>
  <c r="B3" i="21"/>
  <c r="D3" i="21"/>
  <c r="D2" i="21" s="1"/>
  <c r="F3" i="21"/>
  <c r="F2" i="21" s="1"/>
  <c r="H3" i="21"/>
  <c r="H2" i="21" s="1"/>
  <c r="B5" i="21"/>
  <c r="D5" i="21"/>
  <c r="F5" i="21"/>
  <c r="B7" i="21"/>
  <c r="D7" i="21"/>
  <c r="F7" i="21"/>
  <c r="H7" i="21"/>
  <c r="B9" i="21"/>
  <c r="D9" i="21"/>
  <c r="F9" i="21"/>
  <c r="H9" i="21"/>
  <c r="B11" i="21"/>
  <c r="D11" i="21"/>
  <c r="F11" i="21"/>
  <c r="B13" i="21"/>
  <c r="C3" i="21"/>
  <c r="C2" i="21" s="1"/>
  <c r="E3" i="21"/>
  <c r="E2" i="21" s="1"/>
  <c r="C7" i="21"/>
  <c r="E7" i="21"/>
  <c r="C9" i="21"/>
  <c r="E9" i="21"/>
  <c r="C3" i="20"/>
  <c r="C2" i="20" s="1"/>
  <c r="G3" i="20"/>
  <c r="G2" i="20" s="1"/>
  <c r="C7" i="20"/>
  <c r="E7" i="20"/>
  <c r="G7" i="20"/>
  <c r="C11" i="20"/>
  <c r="E11" i="20"/>
  <c r="G11" i="20"/>
  <c r="B3" i="20"/>
  <c r="D3" i="20"/>
  <c r="D2" i="20" s="1"/>
  <c r="F3" i="20"/>
  <c r="F2" i="20" s="1"/>
  <c r="H3" i="20"/>
  <c r="H2" i="20" s="1"/>
  <c r="B5" i="20"/>
  <c r="D5" i="20"/>
  <c r="F5" i="20"/>
  <c r="H5" i="20"/>
  <c r="B7" i="20"/>
  <c r="D7" i="20"/>
  <c r="F7" i="20"/>
  <c r="B9" i="20"/>
  <c r="D9" i="20"/>
  <c r="F9" i="20"/>
  <c r="H9" i="20"/>
  <c r="B11" i="20"/>
  <c r="D11" i="20"/>
  <c r="F11" i="20"/>
  <c r="B13" i="20"/>
  <c r="C5" i="20"/>
  <c r="E5" i="20"/>
  <c r="C9" i="20"/>
  <c r="E9" i="20"/>
  <c r="C3" i="19"/>
  <c r="C2" i="19" s="1"/>
  <c r="E3" i="19"/>
  <c r="E2" i="19" s="1"/>
  <c r="G3" i="19"/>
  <c r="G2" i="19" s="1"/>
  <c r="C7" i="19"/>
  <c r="E7" i="19"/>
  <c r="G7" i="19"/>
  <c r="C11" i="19"/>
  <c r="E11" i="19"/>
  <c r="G11" i="19"/>
  <c r="B3" i="19"/>
  <c r="D3" i="19"/>
  <c r="D2" i="19" s="1"/>
  <c r="F3" i="19"/>
  <c r="F2" i="19" s="1"/>
  <c r="B5" i="19"/>
  <c r="D5" i="19"/>
  <c r="F5" i="19"/>
  <c r="H5" i="19"/>
  <c r="B7" i="19"/>
  <c r="D7" i="19"/>
  <c r="F7" i="19"/>
  <c r="B9" i="19"/>
  <c r="D9" i="19"/>
  <c r="F9" i="19"/>
  <c r="H9" i="19"/>
  <c r="B11" i="19"/>
  <c r="D11" i="19"/>
  <c r="F11" i="19"/>
  <c r="B13" i="19"/>
  <c r="C5" i="19"/>
  <c r="E5" i="19"/>
  <c r="C9" i="19"/>
  <c r="E9" i="19"/>
  <c r="C3" i="18"/>
  <c r="C2" i="18" s="1"/>
  <c r="E3" i="18"/>
  <c r="E2" i="18" s="1"/>
  <c r="C5" i="18"/>
  <c r="E5" i="18"/>
  <c r="C7" i="18"/>
  <c r="E7" i="18"/>
  <c r="C9" i="18"/>
  <c r="E9" i="18"/>
  <c r="C11" i="18"/>
  <c r="E11" i="18"/>
  <c r="C3" i="17"/>
  <c r="C2" i="17" s="1"/>
  <c r="E3" i="17"/>
  <c r="E2" i="17" s="1"/>
  <c r="G3" i="17"/>
  <c r="G2" i="17" s="1"/>
  <c r="C7" i="17"/>
  <c r="E7" i="17"/>
  <c r="G7" i="17"/>
  <c r="C9" i="17"/>
  <c r="E9" i="17"/>
  <c r="G9" i="17"/>
  <c r="C13" i="17"/>
  <c r="B3" i="17"/>
  <c r="D3" i="17"/>
  <c r="D2" i="17" s="1"/>
  <c r="F3" i="17"/>
  <c r="F2" i="17" s="1"/>
  <c r="B5" i="17"/>
  <c r="D5" i="17"/>
  <c r="F5" i="17"/>
  <c r="H5" i="17"/>
  <c r="B7" i="17"/>
  <c r="D7" i="17"/>
  <c r="F7" i="17"/>
  <c r="B9" i="17"/>
  <c r="D9" i="17"/>
  <c r="F9" i="17"/>
  <c r="B11" i="17"/>
  <c r="D11" i="17"/>
  <c r="F11" i="17"/>
  <c r="H11" i="17"/>
  <c r="C5" i="17"/>
  <c r="E5" i="17"/>
  <c r="C11" i="17"/>
  <c r="E11" i="17"/>
  <c r="C3" i="16"/>
  <c r="C2" i="16" s="1"/>
  <c r="E3" i="16"/>
  <c r="E2" i="16" s="1"/>
  <c r="G3" i="16"/>
  <c r="G2" i="16" s="1"/>
  <c r="C7" i="16"/>
  <c r="E7" i="16"/>
  <c r="G7" i="16"/>
  <c r="C11" i="16"/>
  <c r="E11" i="16"/>
  <c r="G11" i="16"/>
  <c r="B3" i="16"/>
  <c r="D3" i="16"/>
  <c r="D2" i="16" s="1"/>
  <c r="F3" i="16"/>
  <c r="F2" i="16" s="1"/>
  <c r="B5" i="16"/>
  <c r="D5" i="16"/>
  <c r="F5" i="16"/>
  <c r="H5" i="16"/>
  <c r="B7" i="16"/>
  <c r="D7" i="16"/>
  <c r="F7" i="16"/>
  <c r="B9" i="16"/>
  <c r="D9" i="16"/>
  <c r="F9" i="16"/>
  <c r="H9" i="16"/>
  <c r="B11" i="16"/>
  <c r="D11" i="16"/>
  <c r="F11" i="16"/>
  <c r="B13" i="16"/>
  <c r="C5" i="16"/>
  <c r="E5" i="16"/>
  <c r="C9" i="16"/>
  <c r="E9" i="16"/>
  <c r="C3" i="15"/>
  <c r="C2" i="15" s="1"/>
  <c r="E3" i="15"/>
  <c r="E2" i="15" s="1"/>
  <c r="G3" i="15"/>
  <c r="G2" i="15" s="1"/>
  <c r="C7" i="15"/>
  <c r="E7" i="15"/>
  <c r="G7" i="15"/>
  <c r="C11" i="15"/>
  <c r="E11" i="15"/>
  <c r="G11" i="15"/>
  <c r="B3" i="15"/>
  <c r="D3" i="15"/>
  <c r="D2" i="15" s="1"/>
  <c r="F3" i="15"/>
  <c r="F2" i="15" s="1"/>
  <c r="B5" i="15"/>
  <c r="D5" i="15"/>
  <c r="F5" i="15"/>
  <c r="H5" i="15"/>
  <c r="B7" i="15"/>
  <c r="D7" i="15"/>
  <c r="F7" i="15"/>
  <c r="B9" i="15"/>
  <c r="D9" i="15"/>
  <c r="F9" i="15"/>
  <c r="H9" i="15"/>
  <c r="B11" i="15"/>
  <c r="D11" i="15"/>
  <c r="F11" i="15"/>
  <c r="B13" i="15"/>
  <c r="C5" i="15"/>
  <c r="E5" i="15"/>
  <c r="C9" i="15"/>
  <c r="E9" i="15"/>
  <c r="B13" i="14" l="1" a="1"/>
  <c r="C13" i="14" s="1"/>
  <c r="B11" i="14" a="1"/>
  <c r="C11" i="14" s="1"/>
  <c r="B9" i="14" a="1"/>
  <c r="B9" i="14" s="1"/>
  <c r="B7" i="14" a="1"/>
  <c r="B7" i="14" s="1"/>
  <c r="B5" i="14" a="1"/>
  <c r="B5" i="14" s="1"/>
  <c r="B3" i="14" a="1"/>
  <c r="B3" i="14" s="1"/>
  <c r="E5" i="14" l="1"/>
  <c r="G5" i="14"/>
  <c r="C5" i="14"/>
  <c r="G9" i="14"/>
  <c r="E9" i="14"/>
  <c r="C9" i="14"/>
  <c r="H5" i="14"/>
  <c r="F5" i="14"/>
  <c r="D5" i="14"/>
  <c r="G7" i="14"/>
  <c r="C7" i="14"/>
  <c r="H9" i="14"/>
  <c r="F9" i="14"/>
  <c r="D9" i="14"/>
  <c r="E7" i="14"/>
  <c r="B13" i="14"/>
  <c r="H11" i="14"/>
  <c r="F11" i="14"/>
  <c r="D11" i="14"/>
  <c r="B11" i="14"/>
  <c r="G11" i="14"/>
  <c r="E11" i="14"/>
  <c r="H7" i="14"/>
  <c r="F7" i="14"/>
  <c r="D7" i="14"/>
  <c r="G3" i="14"/>
  <c r="G2" i="14" s="1"/>
  <c r="E3" i="14"/>
  <c r="E2" i="14" s="1"/>
  <c r="C3" i="14"/>
  <c r="C2" i="14" s="1"/>
  <c r="H3" i="14"/>
  <c r="H2" i="14" s="1"/>
  <c r="F3" i="14"/>
  <c r="F2" i="14" s="1"/>
  <c r="D3" i="14"/>
  <c r="D2" i="14" s="1"/>
</calcChain>
</file>

<file path=xl/sharedStrings.xml><?xml version="1.0" encoding="utf-8"?>
<sst xmlns="http://schemas.openxmlformats.org/spreadsheetml/2006/main" count="16" uniqueCount="5">
  <si>
    <t>NOTAS</t>
  </si>
  <si>
    <t>CONFIGURACIÓN DEL CALENDARIO</t>
  </si>
  <si>
    <t>AÑO</t>
  </si>
  <si>
    <t>INICIO DE LA SEMANA</t>
  </si>
  <si>
    <t>LUNES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</si>
</sst>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
  </numFmts>
  <fonts count="26">
    <font>
      <sz val="11"/>
      <color theme="1" tint="0.24994659260841701"/>
      <name val="Sylfaen"/>
      <family val="2"/>
      <scheme val="minor"/>
    </font>
    <font>
      <sz val="11"/>
      <color theme="1"/>
      <name val="Sylfaen"/>
      <family val="2"/>
      <charset val="134"/>
      <scheme val="minor"/>
    </font>
    <font>
      <sz val="8"/>
      <name val="Arial"/>
      <family val="2"/>
    </font>
    <font>
      <sz val="10"/>
      <name val="Century Gothic"/>
      <family val="2"/>
    </font>
    <font>
      <b/>
      <sz val="11"/>
      <color theme="0"/>
      <name val="Sylfaen"/>
      <family val="2"/>
      <scheme val="minor"/>
    </font>
    <font>
      <b/>
      <sz val="14"/>
      <color theme="0"/>
      <name val="Sylfaen"/>
      <family val="2"/>
      <scheme val="minor"/>
    </font>
    <font>
      <sz val="35"/>
      <color theme="4"/>
      <name val="Sylfaen"/>
      <family val="2"/>
      <scheme val="minor"/>
    </font>
    <font>
      <sz val="12"/>
      <color theme="4" tint="-0.24994659260841701"/>
      <name val="Sylfaen"/>
      <family val="1"/>
      <scheme val="major"/>
    </font>
    <font>
      <sz val="11"/>
      <color theme="1" tint="0.34998626667073579"/>
      <name val="Sylfaen"/>
      <family val="2"/>
      <scheme val="minor"/>
    </font>
    <font>
      <sz val="11"/>
      <color theme="4" tint="-0.24994659260841701"/>
      <name val="Sylfaen"/>
      <family val="2"/>
      <scheme val="minor"/>
    </font>
    <font>
      <sz val="11"/>
      <color indexed="63"/>
      <name val="Sylfaen"/>
      <family val="2"/>
      <scheme val="minor"/>
    </font>
    <font>
      <sz val="11"/>
      <name val="Sylfaen"/>
      <family val="2"/>
      <scheme val="minor"/>
    </font>
    <font>
      <b/>
      <sz val="11"/>
      <color theme="1" tint="0.34998626667073579"/>
      <name val="Sylfaen"/>
      <family val="2"/>
      <scheme val="minor"/>
    </font>
    <font>
      <sz val="11"/>
      <color theme="1" tint="0.24994659260841701"/>
      <name val="Sylfaen"/>
      <family val="2"/>
      <scheme val="minor"/>
    </font>
    <font>
      <sz val="11"/>
      <color rgb="FF006100"/>
      <name val="Sylfaen"/>
      <family val="2"/>
      <charset val="134"/>
      <scheme val="minor"/>
    </font>
    <font>
      <sz val="11"/>
      <color rgb="FF9C0006"/>
      <name val="Sylfaen"/>
      <family val="2"/>
      <charset val="134"/>
      <scheme val="minor"/>
    </font>
    <font>
      <sz val="11"/>
      <color rgb="FF9C5700"/>
      <name val="Sylfaen"/>
      <family val="2"/>
      <charset val="134"/>
      <scheme val="minor"/>
    </font>
    <font>
      <sz val="11"/>
      <color rgb="FF3F3F76"/>
      <name val="Sylfaen"/>
      <family val="2"/>
      <charset val="134"/>
      <scheme val="minor"/>
    </font>
    <font>
      <b/>
      <sz val="11"/>
      <color rgb="FF3F3F3F"/>
      <name val="Sylfaen"/>
      <family val="2"/>
      <charset val="134"/>
      <scheme val="minor"/>
    </font>
    <font>
      <b/>
      <sz val="11"/>
      <color rgb="FFFA7D00"/>
      <name val="Sylfaen"/>
      <family val="2"/>
      <charset val="134"/>
      <scheme val="minor"/>
    </font>
    <font>
      <sz val="11"/>
      <color rgb="FFFA7D00"/>
      <name val="Sylfaen"/>
      <family val="2"/>
      <charset val="134"/>
      <scheme val="minor"/>
    </font>
    <font>
      <b/>
      <sz val="11"/>
      <color theme="0"/>
      <name val="Sylfaen"/>
      <family val="2"/>
      <charset val="134"/>
      <scheme val="minor"/>
    </font>
    <font>
      <sz val="11"/>
      <color rgb="FFFF0000"/>
      <name val="Sylfaen"/>
      <family val="2"/>
      <charset val="134"/>
      <scheme val="minor"/>
    </font>
    <font>
      <i/>
      <sz val="11"/>
      <color rgb="FF7F7F7F"/>
      <name val="Sylfaen"/>
      <family val="2"/>
      <charset val="134"/>
      <scheme val="minor"/>
    </font>
    <font>
      <b/>
      <sz val="11"/>
      <color theme="1"/>
      <name val="Sylfaen"/>
      <family val="2"/>
      <charset val="134"/>
      <scheme val="minor"/>
    </font>
    <font>
      <sz val="11"/>
      <color theme="0"/>
      <name val="Sylfaen"/>
      <family val="2"/>
      <charset val="134"/>
      <scheme val="minor"/>
    </font>
  </fonts>
  <fills count="35">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10" fillId="3" borderId="0" applyNumberFormat="0" applyBorder="0" applyAlignment="0" applyProtection="0"/>
    <xf numFmtId="0" fontId="9" fillId="0" borderId="3" applyNumberFormat="0" applyFill="0" applyProtection="0">
      <alignment horizontal="left" vertical="center" indent="1"/>
    </xf>
    <xf numFmtId="0" fontId="4" fillId="4" borderId="1" applyNumberFormat="0" applyAlignment="0" applyProtection="0"/>
    <xf numFmtId="0" fontId="5" fillId="5" borderId="2" applyNumberFormat="0" applyProtection="0">
      <alignment vertical="center"/>
    </xf>
    <xf numFmtId="0" fontId="6" fillId="0" borderId="0" applyFill="0" applyBorder="0" applyProtection="0">
      <alignment vertical="center"/>
    </xf>
    <xf numFmtId="165"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9" fontId="8" fillId="0" borderId="0" applyFont="0" applyFill="0" applyBorder="0" applyAlignment="0" applyProtection="0"/>
    <xf numFmtId="0" fontId="12" fillId="6" borderId="0" applyBorder="0" applyProtection="0">
      <alignment horizontal="left" vertical="top" wrapText="1" indent="1"/>
    </xf>
    <xf numFmtId="166" fontId="8" fillId="0" borderId="0">
      <alignment horizontal="left" indent="1"/>
    </xf>
    <xf numFmtId="0" fontId="11" fillId="6" borderId="0" applyNumberFormat="0" applyFont="0" applyBorder="0" applyAlignment="0">
      <alignment horizontal="left" vertical="center" indent="1"/>
    </xf>
    <xf numFmtId="0" fontId="7" fillId="0" borderId="0">
      <alignment horizontal="left" indent="1"/>
    </xf>
    <xf numFmtId="0" fontId="9" fillId="0" borderId="0" applyFill="0" applyProtection="0"/>
    <xf numFmtId="0" fontId="13" fillId="0" borderId="0" applyFill="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4" applyNumberFormat="0" applyAlignment="0" applyProtection="0"/>
    <xf numFmtId="0" fontId="18" fillId="11" borderId="5" applyNumberFormat="0" applyAlignment="0" applyProtection="0"/>
    <xf numFmtId="0" fontId="19" fillId="11" borderId="4" applyNumberFormat="0" applyAlignment="0" applyProtection="0"/>
    <xf numFmtId="0" fontId="20" fillId="0" borderId="6" applyNumberFormat="0" applyFill="0" applyAlignment="0" applyProtection="0"/>
    <xf numFmtId="0" fontId="21" fillId="12" borderId="7" applyNumberFormat="0" applyAlignment="0" applyProtection="0"/>
    <xf numFmtId="0" fontId="22" fillId="0" borderId="0" applyNumberFormat="0" applyFill="0" applyBorder="0" applyAlignment="0" applyProtection="0"/>
    <xf numFmtId="0" fontId="13" fillId="13"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1" fillId="14" borderId="0" applyNumberFormat="0" applyBorder="0" applyAlignment="0" applyProtection="0"/>
    <xf numFmtId="0" fontId="1" fillId="15" borderId="0" applyNumberFormat="0" applyBorder="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21">
    <xf numFmtId="0" fontId="0" fillId="0" borderId="0" xfId="0">
      <alignment vertical="top"/>
    </xf>
    <xf numFmtId="0" fontId="0" fillId="2" borderId="0" xfId="0" applyFill="1">
      <alignment vertical="top"/>
    </xf>
    <xf numFmtId="0" fontId="3" fillId="0" borderId="0" xfId="0" applyFont="1">
      <alignment vertical="top"/>
    </xf>
    <xf numFmtId="0" fontId="9" fillId="2" borderId="0" xfId="2" applyFill="1" applyBorder="1" applyAlignment="1">
      <alignment vertical="center"/>
    </xf>
    <xf numFmtId="0" fontId="6" fillId="0" borderId="0" xfId="5" applyFill="1" applyBorder="1" applyAlignment="1">
      <alignment horizontal="right" vertical="center"/>
    </xf>
    <xf numFmtId="0" fontId="0" fillId="0" borderId="0" xfId="0" applyAlignment="1">
      <alignment horizontal="left" indent="1"/>
    </xf>
    <xf numFmtId="0" fontId="0" fillId="2" borderId="0" xfId="0" applyFill="1" applyAlignment="1">
      <alignment horizontal="right"/>
    </xf>
    <xf numFmtId="0" fontId="6" fillId="2" borderId="0" xfId="5" applyFill="1" applyAlignment="1">
      <alignment horizontal="left" vertical="center"/>
    </xf>
    <xf numFmtId="0" fontId="9" fillId="0" borderId="3" xfId="2" applyFill="1">
      <alignment horizontal="left" vertical="center" indent="1"/>
    </xf>
    <xf numFmtId="0" fontId="7" fillId="0" borderId="0" xfId="14">
      <alignment horizontal="left" indent="1"/>
    </xf>
    <xf numFmtId="0" fontId="13" fillId="0" borderId="0" xfId="16"/>
    <xf numFmtId="0" fontId="0" fillId="6" borderId="0" xfId="13" applyFont="1" applyAlignment="1">
      <alignment vertical="top"/>
    </xf>
    <xf numFmtId="14" fontId="0" fillId="0" borderId="0" xfId="0" applyNumberFormat="1">
      <alignment vertical="top"/>
    </xf>
    <xf numFmtId="166" fontId="8" fillId="0" borderId="0" xfId="12">
      <alignment horizontal="left" indent="1"/>
    </xf>
    <xf numFmtId="166" fontId="8" fillId="6" borderId="0" xfId="13" applyNumberFormat="1" applyFont="1" applyAlignment="1">
      <alignment horizontal="left" wrapText="1" indent="1"/>
    </xf>
    <xf numFmtId="166" fontId="8" fillId="6" borderId="0" xfId="13" applyNumberFormat="1" applyFont="1" applyAlignment="1">
      <alignment horizontal="left" indent="1"/>
    </xf>
    <xf numFmtId="0" fontId="12" fillId="6" borderId="0" xfId="11">
      <alignment horizontal="left" vertical="top" wrapText="1" indent="1"/>
    </xf>
    <xf numFmtId="0" fontId="0" fillId="6" borderId="0" xfId="13" applyFont="1" applyAlignment="1">
      <alignment vertical="top"/>
    </xf>
    <xf numFmtId="0" fontId="9" fillId="2" borderId="0" xfId="15" applyFill="1"/>
    <xf numFmtId="0" fontId="6" fillId="2" borderId="0" xfId="5" applyFill="1" applyBorder="1">
      <alignment vertical="center"/>
    </xf>
    <xf numFmtId="0" fontId="6" fillId="2" borderId="0" xfId="5" applyFill="1" applyBorder="1" applyAlignment="1">
      <alignment horizontal="left" vertical="center"/>
    </xf>
  </cellXfs>
  <cellStyles count="50">
    <cellStyle name="20% - Colore 1" xfId="29" builtinId="30" customBuiltin="1"/>
    <cellStyle name="20% - Colore 2" xfId="32" builtinId="34" customBuiltin="1"/>
    <cellStyle name="20% - Colore 3" xfId="36" builtinId="38" customBuiltin="1"/>
    <cellStyle name="20% - Colore 4" xfId="40" builtinId="42" customBuiltin="1"/>
    <cellStyle name="20% - Colore 5" xfId="43" builtinId="46" customBuiltin="1"/>
    <cellStyle name="20% - Colore 6" xfId="47" builtinId="50" customBuiltin="1"/>
    <cellStyle name="40% - Colore 1" xfId="1" builtinId="31" customBuiltin="1"/>
    <cellStyle name="40% - Colore 2" xfId="33" builtinId="35" customBuiltin="1"/>
    <cellStyle name="40% - Colore 3" xfId="37" builtinId="39" customBuiltin="1"/>
    <cellStyle name="40% - Colore 4" xfId="41" builtinId="43" customBuiltin="1"/>
    <cellStyle name="40% - Colore 5" xfId="44" builtinId="47" customBuiltin="1"/>
    <cellStyle name="40% - Colore 6" xfId="48" builtinId="51" customBuiltin="1"/>
    <cellStyle name="60% - Colore 1" xfId="30" builtinId="32" customBuiltin="1"/>
    <cellStyle name="60% - Colore 2" xfId="34" builtinId="36" customBuiltin="1"/>
    <cellStyle name="60% - Colore 3" xfId="38" builtinId="40" customBuiltin="1"/>
    <cellStyle name="60% - Colore 4" xfId="42" builtinId="44" customBuiltin="1"/>
    <cellStyle name="60% - Colore 5" xfId="45" builtinId="48" customBuiltin="1"/>
    <cellStyle name="60% - Colore 6" xfId="49" builtinId="52" customBuiltin="1"/>
    <cellStyle name="Calcolo" xfId="22" builtinId="22" customBuiltin="1"/>
    <cellStyle name="Cella collegata" xfId="23" builtinId="24" customBuiltin="1"/>
    <cellStyle name="Cella da controllare" xfId="24" builtinId="23" customBuiltin="1"/>
    <cellStyle name="Colore 1" xfId="3" builtinId="29" customBuiltin="1"/>
    <cellStyle name="Colore 2" xfId="31" builtinId="33" customBuiltin="1"/>
    <cellStyle name="Colore 3" xfId="35" builtinId="37" customBuiltin="1"/>
    <cellStyle name="Colore 4" xfId="39" builtinId="41" customBuiltin="1"/>
    <cellStyle name="Colore 5" xfId="4" builtinId="45" customBuiltin="1"/>
    <cellStyle name="Colore 6" xfId="46" builtinId="49" customBuiltin="1"/>
    <cellStyle name="Con bandas" xfId="13" xr:uid="{00000000-0005-0000-0000-000003000000}"/>
    <cellStyle name="Día" xfId="12" xr:uid="{00000000-0005-0000-0000-000008000000}"/>
    <cellStyle name="Entrada de configuración" xfId="14" xr:uid="{00000000-0005-0000-0000-00000F000000}"/>
    <cellStyle name="Input" xfId="20" builtinId="20" customBuiltin="1"/>
    <cellStyle name="Migliaia" xfId="6" builtinId="3" customBuiltin="1"/>
    <cellStyle name="Migliaia [0]" xfId="7" builtinId="6" customBuiltin="1"/>
    <cellStyle name="Neutrale" xfId="19" builtinId="28" customBuiltin="1"/>
    <cellStyle name="Normale" xfId="0" builtinId="0" customBuiltin="1"/>
    <cellStyle name="Nota" xfId="26" builtinId="10" customBuiltin="1"/>
    <cellStyle name="Output" xfId="21" builtinId="21" customBuiltin="1"/>
    <cellStyle name="Percentuale" xfId="10" builtinId="5" customBuiltin="1"/>
    <cellStyle name="Testo avviso" xfId="25" builtinId="11" customBuiltin="1"/>
    <cellStyle name="Testo descrittivo" xfId="27" builtinId="53" customBuiltin="1"/>
    <cellStyle name="Titolo" xfId="5" builtinId="15" customBuiltin="1"/>
    <cellStyle name="Titolo 1" xfId="2" builtinId="16" customBuiltin="1"/>
    <cellStyle name="Titolo 2" xfId="15" builtinId="17" customBuiltin="1"/>
    <cellStyle name="Titolo 3" xfId="16" builtinId="18" customBuiltin="1"/>
    <cellStyle name="Titolo 4" xfId="11" builtinId="19" customBuiltin="1"/>
    <cellStyle name="Totale" xfId="28" builtinId="25" customBuiltin="1"/>
    <cellStyle name="Valore non valido" xfId="18" builtinId="27" customBuiltin="1"/>
    <cellStyle name="Valore valido" xfId="17" builtinId="26" customBuiltin="1"/>
    <cellStyle name="Valuta" xfId="8" builtinId="4" customBuiltin="1"/>
    <cellStyle name="Valuta [0]" xfId="9" builtinId="7" customBuiltin="1"/>
  </cellStyles>
  <dxfs count="2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4"/>
  <sheetViews>
    <sheetView showGridLines="0" tabSelected="1" zoomScaleNormal="100" workbookViewId="0">
      <selection activeCell="K3" sqref="K3"/>
    </sheetView>
  </sheetViews>
  <sheetFormatPr defaultColWidth="8.7265625" defaultRowHeight="14.5"/>
  <cols>
    <col min="1" max="1" width="2.6328125" customWidth="1"/>
    <col min="2" max="2" width="18.26953125" customWidth="1"/>
    <col min="3" max="8" width="17.6328125" customWidth="1"/>
    <col min="9" max="9" width="2.6328125" customWidth="1"/>
    <col min="10" max="10" width="23" customWidth="1"/>
    <col min="11" max="11" width="13.6328125" customWidth="1"/>
  </cols>
  <sheetData>
    <row r="1" spans="1:11" s="1" customFormat="1" ht="60" customHeight="1">
      <c r="A1"/>
      <c r="B1" s="19" t="str">
        <f>"enero "&amp;"de "&amp;CalendarYear</f>
        <v>enero de 2025</v>
      </c>
      <c r="C1" s="19"/>
      <c r="D1" s="19"/>
      <c r="E1" s="3"/>
      <c r="F1" s="3"/>
      <c r="G1" s="3"/>
      <c r="H1" s="7"/>
      <c r="J1" s="18" t="s">
        <v>1</v>
      </c>
      <c r="K1" s="18"/>
    </row>
    <row r="2" spans="1:11" s="2" customFormat="1" ht="21.75" customHeight="1" thickBot="1">
      <c r="A2"/>
      <c r="B2" s="8" t="str">
        <f>WeekStart</f>
        <v>LUNES</v>
      </c>
      <c r="C2" s="8" t="str">
        <f t="shared" ref="C2:H2" si="0">UPPER(TEXT(C3,"dddd"))</f>
        <v>MARTES</v>
      </c>
      <c r="D2" s="8" t="str">
        <f t="shared" si="0"/>
        <v>MIÉRCOLES</v>
      </c>
      <c r="E2" s="8" t="str">
        <f t="shared" si="0"/>
        <v>JUEVES</v>
      </c>
      <c r="F2" s="8" t="str">
        <f t="shared" si="0"/>
        <v>VIERNES</v>
      </c>
      <c r="G2" s="8" t="str">
        <f t="shared" si="0"/>
        <v>SÁBADO</v>
      </c>
      <c r="H2" s="8" t="str">
        <f t="shared" si="0"/>
        <v>DOMINGO</v>
      </c>
      <c r="J2" s="10" t="s">
        <v>2</v>
      </c>
      <c r="K2" s="9">
        <v>2025</v>
      </c>
    </row>
    <row r="3" spans="1:11" s="5" customFormat="1" ht="19.5" customHeight="1">
      <c r="A3"/>
      <c r="B3" s="13">
        <f t="array" ref="B3:H3">DaysAndWeeks+DATE(CalendarYear,1,1)-WEEKDAY(DATE(CalendarYear,1,1),(WeekStart="LUNES")+1)+1</f>
        <v>45656</v>
      </c>
      <c r="C3" s="13">
        <v>45657</v>
      </c>
      <c r="D3" s="13">
        <v>45658</v>
      </c>
      <c r="E3" s="13">
        <v>45659</v>
      </c>
      <c r="F3" s="13">
        <v>45660</v>
      </c>
      <c r="G3" s="13">
        <v>45661</v>
      </c>
      <c r="H3" s="13">
        <v>45662</v>
      </c>
      <c r="J3" s="10" t="s">
        <v>3</v>
      </c>
      <c r="K3" s="9" t="s">
        <v>4</v>
      </c>
    </row>
    <row r="4" spans="1:11" ht="58" customHeight="1">
      <c r="J4" s="12"/>
    </row>
    <row r="5" spans="1:11" s="5" customFormat="1" ht="19.5" customHeight="1">
      <c r="A5"/>
      <c r="B5" s="14">
        <f t="array" ref="B5:H5">DaysAndWeeks+DATE(CalendarYear,1,1)-WEEKDAY(DATE(CalendarYear,1,1),(WeekStart="LUNES")+1)+8</f>
        <v>45663</v>
      </c>
      <c r="C5" s="14">
        <v>45664</v>
      </c>
      <c r="D5" s="14">
        <v>45665</v>
      </c>
      <c r="E5" s="14">
        <v>45666</v>
      </c>
      <c r="F5" s="14">
        <v>45667</v>
      </c>
      <c r="G5" s="14">
        <v>45668</v>
      </c>
      <c r="H5" s="14">
        <v>45669</v>
      </c>
    </row>
    <row r="6" spans="1:11" ht="58" customHeight="1">
      <c r="B6" s="11"/>
      <c r="C6" s="11"/>
      <c r="D6" s="11"/>
      <c r="E6" s="11"/>
      <c r="F6" s="11"/>
      <c r="G6" s="11"/>
      <c r="H6" s="11"/>
      <c r="J6" s="6"/>
    </row>
    <row r="7" spans="1:11" s="5" customFormat="1" ht="19.5" customHeight="1">
      <c r="A7"/>
      <c r="B7" s="13">
        <f t="array" ref="B7:H7">DaysAndWeeks+DATE(CalendarYear,1,1)-WEEKDAY(DATE(CalendarYear,1,1),(WeekStart="LUNES")+1)+15</f>
        <v>45670</v>
      </c>
      <c r="C7" s="13">
        <v>45671</v>
      </c>
      <c r="D7" s="13">
        <v>45672</v>
      </c>
      <c r="E7" s="13">
        <v>45673</v>
      </c>
      <c r="F7" s="13">
        <v>45674</v>
      </c>
      <c r="G7" s="13">
        <v>45675</v>
      </c>
      <c r="H7" s="13">
        <v>45676</v>
      </c>
      <c r="J7" s="6"/>
    </row>
    <row r="8" spans="1:11" ht="58" customHeight="1"/>
    <row r="9" spans="1:11" s="5" customFormat="1" ht="19.5" customHeight="1">
      <c r="A9"/>
      <c r="B9" s="14">
        <f t="array" ref="B9:H9">DaysAndWeeks+DATE(CalendarYear,1,1)-WEEKDAY(DATE(CalendarYear,1,1),(WeekStart="LUNES")+1)+22</f>
        <v>45677</v>
      </c>
      <c r="C9" s="14">
        <v>45678</v>
      </c>
      <c r="D9" s="14">
        <v>45679</v>
      </c>
      <c r="E9" s="14">
        <v>45680</v>
      </c>
      <c r="F9" s="14">
        <v>45681</v>
      </c>
      <c r="G9" s="14">
        <v>45682</v>
      </c>
      <c r="H9" s="14">
        <v>45683</v>
      </c>
    </row>
    <row r="10" spans="1:11" ht="58" customHeight="1">
      <c r="B10" s="11"/>
      <c r="C10" s="11"/>
      <c r="D10" s="11"/>
      <c r="E10" s="11"/>
      <c r="F10" s="11"/>
      <c r="G10" s="11"/>
      <c r="H10" s="11"/>
    </row>
    <row r="11" spans="1:11" s="5" customFormat="1" ht="19.5" customHeight="1">
      <c r="A11"/>
      <c r="B11" s="13">
        <f t="array" ref="B11:H11">DaysAndWeeks+DATE(CalendarYear,1,1)-WEEKDAY(DATE(CalendarYear,1,1),(WeekStart="LUNES")+1)+29</f>
        <v>45684</v>
      </c>
      <c r="C11" s="13">
        <v>45685</v>
      </c>
      <c r="D11" s="13">
        <v>45686</v>
      </c>
      <c r="E11" s="13">
        <v>45687</v>
      </c>
      <c r="F11" s="13">
        <v>45688</v>
      </c>
      <c r="G11" s="13">
        <v>45689</v>
      </c>
      <c r="H11" s="13">
        <v>45690</v>
      </c>
    </row>
    <row r="12" spans="1:11" ht="58" customHeight="1"/>
    <row r="13" spans="1:11" s="5" customFormat="1" ht="19.5" customHeight="1">
      <c r="A13"/>
      <c r="B13" s="14">
        <f t="array" ref="B13:C13">DaysAndWeeks+DATE(CalendarYear,1,1)-WEEKDAY(DATE(CalendarYear,1,1),(WeekStart="LUNES")+1)+36</f>
        <v>45691</v>
      </c>
      <c r="C13" s="14">
        <v>45692</v>
      </c>
      <c r="D13" s="16" t="s">
        <v>0</v>
      </c>
      <c r="E13" s="17"/>
      <c r="F13" s="17"/>
      <c r="G13" s="17"/>
      <c r="H13" s="17"/>
    </row>
    <row r="14" spans="1:11" ht="58" customHeight="1">
      <c r="B14" s="11"/>
      <c r="C14" s="11"/>
      <c r="D14" s="16"/>
      <c r="E14" s="17"/>
      <c r="F14" s="17"/>
      <c r="G14" s="17"/>
      <c r="H14" s="17"/>
    </row>
  </sheetData>
  <mergeCells count="4">
    <mergeCell ref="D13:D14"/>
    <mergeCell ref="E13:H14"/>
    <mergeCell ref="J1:K1"/>
    <mergeCell ref="B1:D1"/>
  </mergeCells>
  <phoneticPr fontId="2" type="noConversion"/>
  <conditionalFormatting sqref="B3:G3">
    <cfRule type="expression" dxfId="23" priority="23">
      <formula>DAY(B3)&gt;8</formula>
    </cfRule>
  </conditionalFormatting>
  <conditionalFormatting sqref="B11:H11 B13:C13">
    <cfRule type="expression" dxfId="22" priority="24">
      <formula>AND(DAY(B11)&gt;=1,DAY(B11)&lt;=15)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K3" xr:uid="{00000000-0002-0000-0000-000000000000}">
      <formula1>"DOMINGO,LUNES"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y seleccione el día de inicio del calendario en las celdas siguientes. Estas celdas de configuración del calendario no se imprimirán." sqref="J1:K1" xr:uid="{00000000-0002-0000-0000-000002000000}"/>
    <dataValidation allowBlank="1" showInputMessage="1" showErrorMessage="1" prompt="Escriba el año en la celda a la derecha" sqref="J2" xr:uid="{00000000-0002-0000-0000-000003000000}"/>
    <dataValidation allowBlank="1" showInputMessage="1" showErrorMessage="1" prompt="Seleccione el día de inicio de la semana en la celda a la derecha." sqref="J3" xr:uid="{00000000-0002-0000-0000-000004000000}"/>
    <dataValidation allowBlank="1" showInputMessage="1" showErrorMessage="1" prompt="Escriba el año en esta celda" sqref="K2" xr:uid="{00000000-0002-0000-0000-000005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K3, en esta hoja de cálculo." sqref="B2" xr:uid="{00000000-0002-0000-0000-000006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000-000007000000}"/>
    <dataValidation allowBlank="1" showInputMessage="1" showErrorMessage="1" prompt="El año de esta celda se actualiza automáticamente según el año especificado en la celda K2. El calendario siguiente incluye fechas de los meses anterior y posterior con un sombreado de fuente más claro." sqref="B1:D1" xr:uid="{00000000-0002-0000-0000-000008000000}"/>
    <dataValidation allowBlank="1" showInputMessage="1" showErrorMessage="1" prompt="El día de la semana se determinará automáticamente" sqref="C2:H2" xr:uid="{00000000-0002-0000-0000-000009000000}"/>
    <dataValidation allowBlank="1" showInputMessage="1" showErrorMessage="1" prompt="Las celdas de esta fila y las filas 6, 8, 10, 12 y 14 son para escribir notas diarias relacionadas con el día natural de la celda anterior." sqref="B4" xr:uid="{00000000-0002-0000-0000-00000A000000}"/>
    <dataValidation allowBlank="1" showInputMessage="1" showErrorMessage="1" prompt="Escriba notas en esta celda." sqref="E13:H14" xr:uid="{00000000-0002-0000-0000-00000B000000}"/>
    <dataValidation allowBlank="1" showInputMessage="1" showErrorMessage="1" prompt="Escriba notas en la celda a la derecha." sqref="D13:D14" xr:uid="{00000000-0002-0000-0000-00000C000000}"/>
  </dataValidations>
  <printOptions horizontalCentered="1" verticalCentered="1"/>
  <pageMargins left="0.7" right="0.7" top="0.75" bottom="0.75" header="0.3" footer="0.3"/>
  <pageSetup paperSize="9" scale="83" orientation="landscape" r:id="rId1"/>
  <headerFooter differentFirst="1" alignWithMargins="0">
    <oddFooter>Page &amp;P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s>
  <sheetData>
    <row r="1" spans="2:8" ht="60" customHeight="1">
      <c r="B1" s="20" t="str">
        <f>"octubre "&amp;"de "&amp;CalendarYear</f>
        <v>octubre de 2025</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DaysAndWeeks+DATE(CalendarYear,10,1)-WEEKDAY(DATE(CalendarYear,10,1),(WeekStart="LUNES")+1)+1</f>
        <v>45929</v>
      </c>
      <c r="C3" s="13">
        <v>45930</v>
      </c>
      <c r="D3" s="13">
        <v>45931</v>
      </c>
      <c r="E3" s="13">
        <v>45932</v>
      </c>
      <c r="F3" s="13">
        <v>45933</v>
      </c>
      <c r="G3" s="13">
        <v>45934</v>
      </c>
      <c r="H3" s="13">
        <v>45935</v>
      </c>
    </row>
    <row r="4" spans="2:8" ht="58" customHeight="1"/>
    <row r="5" spans="2:8" ht="19.5" customHeight="1">
      <c r="B5" s="15">
        <f t="array" ref="B5:H5">DaysAndWeeks+DATE(CalendarYear,10,1)-WEEKDAY(DATE(CalendarYear,10,1),(WeekStart="LUNES")+1)+8</f>
        <v>45936</v>
      </c>
      <c r="C5" s="15">
        <v>45937</v>
      </c>
      <c r="D5" s="15">
        <v>45938</v>
      </c>
      <c r="E5" s="15">
        <v>45939</v>
      </c>
      <c r="F5" s="15">
        <v>45940</v>
      </c>
      <c r="G5" s="15">
        <v>45941</v>
      </c>
      <c r="H5" s="15">
        <v>45942</v>
      </c>
    </row>
    <row r="6" spans="2:8" ht="58" customHeight="1">
      <c r="B6" s="11"/>
      <c r="C6" s="11"/>
      <c r="D6" s="11"/>
      <c r="E6" s="11"/>
      <c r="F6" s="11"/>
      <c r="G6" s="11"/>
      <c r="H6" s="11"/>
    </row>
    <row r="7" spans="2:8" ht="19.5" customHeight="1">
      <c r="B7" s="13">
        <f t="array" ref="B7:H7">DaysAndWeeks+DATE(CalendarYear,10,1)-WEEKDAY(DATE(CalendarYear,10,1),(WeekStart="LUNES")+1)+15</f>
        <v>45943</v>
      </c>
      <c r="C7" s="13">
        <v>45944</v>
      </c>
      <c r="D7" s="13">
        <v>45945</v>
      </c>
      <c r="E7" s="13">
        <v>45946</v>
      </c>
      <c r="F7" s="13">
        <v>45947</v>
      </c>
      <c r="G7" s="13">
        <v>45948</v>
      </c>
      <c r="H7" s="13">
        <v>45949</v>
      </c>
    </row>
    <row r="8" spans="2:8" ht="58" customHeight="1"/>
    <row r="9" spans="2:8" ht="19.5" customHeight="1">
      <c r="B9" s="15">
        <f t="array" ref="B9:H9">DaysAndWeeks+DATE(CalendarYear,10,1)-WEEKDAY(DATE(CalendarYear,10,1),(WeekStart="LUNES")+1)+22</f>
        <v>45950</v>
      </c>
      <c r="C9" s="15">
        <v>45951</v>
      </c>
      <c r="D9" s="15">
        <v>45952</v>
      </c>
      <c r="E9" s="15">
        <v>45953</v>
      </c>
      <c r="F9" s="15">
        <v>45954</v>
      </c>
      <c r="G9" s="15">
        <v>45955</v>
      </c>
      <c r="H9" s="15">
        <v>45956</v>
      </c>
    </row>
    <row r="10" spans="2:8" ht="58" customHeight="1">
      <c r="B10" s="11"/>
      <c r="C10" s="11"/>
      <c r="D10" s="11"/>
      <c r="E10" s="11"/>
      <c r="F10" s="11"/>
      <c r="G10" s="11"/>
      <c r="H10" s="11"/>
    </row>
    <row r="11" spans="2:8" ht="19.5" customHeight="1">
      <c r="B11" s="13">
        <f t="array" ref="B11:H11">DaysAndWeeks+DATE(CalendarYear,10,1)-WEEKDAY(DATE(CalendarYear,10,1),(WeekStart="LUNES")+1)+29</f>
        <v>45957</v>
      </c>
      <c r="C11" s="13">
        <v>45958</v>
      </c>
      <c r="D11" s="13">
        <v>45959</v>
      </c>
      <c r="E11" s="13">
        <v>45960</v>
      </c>
      <c r="F11" s="13">
        <v>45961</v>
      </c>
      <c r="G11" s="13">
        <v>45962</v>
      </c>
      <c r="H11" s="13">
        <v>45963</v>
      </c>
    </row>
    <row r="12" spans="2:8" ht="58" customHeight="1"/>
    <row r="13" spans="2:8" ht="19.5" customHeight="1">
      <c r="B13" s="15">
        <f t="array" ref="B13:C13">DaysAndWeeks+DATE(CalendarYear,10,1)-WEEKDAY(DATE(CalendarYear,10,1),(WeekStart="LUNES")+1)+36</f>
        <v>45964</v>
      </c>
      <c r="C13" s="15">
        <v>45965</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5" priority="1">
      <formula>DAY(B3)&gt;8</formula>
    </cfRule>
  </conditionalFormatting>
  <conditionalFormatting sqref="B11:H11 B13:C13">
    <cfRule type="expression" dxfId="4" priority="2">
      <formula>AND(DAY(B11)&gt;=1,DAY(B11)&lt;=15)</formula>
    </cfRule>
  </conditionalFormatting>
  <dataValidations count="8">
    <dataValidation allowBlank="1" showInputMessage="1" showErrorMessage="1" prompt="El día de la semana se determinará automáticamente" sqref="C2:H2" xr:uid="{00000000-0002-0000-09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900-000001000000}"/>
    <dataValidation allowBlank="1" showInputMessage="1" showErrorMessage="1" prompt="Calendario del mes de octubre" sqref="A1" xr:uid="{00000000-0002-0000-0900-000002000000}"/>
    <dataValidation allowBlank="1" showInputMessage="1" showErrorMessage="1" prompt="Escriba notas en la celda a la derecha." sqref="D13:D14" xr:uid="{00000000-0002-0000-0900-000003000000}"/>
    <dataValidation allowBlank="1" showInputMessage="1" showErrorMessage="1" prompt="Escriba notas en esta celda." sqref="E13:H14" xr:uid="{00000000-0002-0000-0900-000004000000}"/>
    <dataValidation allowBlank="1" showInputMessage="1" showErrorMessage="1" prompt="Las celdas de esta fila y las filas 6, 8, 10, 12 y 14 son para escribir notas diarias relacionadas con el día natural de la celda anterior." sqref="B4" xr:uid="{00000000-0002-0000-09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9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9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s>
  <sheetData>
    <row r="1" spans="2:8" ht="60" customHeight="1">
      <c r="B1" s="20" t="str">
        <f>"noviembre "&amp;"de "&amp;CalendarYear</f>
        <v>noviembre de 2025</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DaysAndWeeks+DATE(CalendarYear,11,1)-WEEKDAY(DATE(CalendarYear,11,1),(WeekStart="LUNES")+1)+1</f>
        <v>45957</v>
      </c>
      <c r="C3" s="13">
        <v>45958</v>
      </c>
      <c r="D3" s="13">
        <v>45959</v>
      </c>
      <c r="E3" s="13">
        <v>45960</v>
      </c>
      <c r="F3" s="13">
        <v>45961</v>
      </c>
      <c r="G3" s="13">
        <v>45962</v>
      </c>
      <c r="H3" s="13">
        <v>45963</v>
      </c>
    </row>
    <row r="4" spans="2:8" ht="58" customHeight="1"/>
    <row r="5" spans="2:8" ht="19.5" customHeight="1">
      <c r="B5" s="15">
        <f t="array" ref="B5:H5">DaysAndWeeks+DATE(CalendarYear,11,1)-WEEKDAY(DATE(CalendarYear,11,1),(WeekStart="LUNES")+1)+8</f>
        <v>45964</v>
      </c>
      <c r="C5" s="15">
        <v>45965</v>
      </c>
      <c r="D5" s="15">
        <v>45966</v>
      </c>
      <c r="E5" s="15">
        <v>45967</v>
      </c>
      <c r="F5" s="15">
        <v>45968</v>
      </c>
      <c r="G5" s="15">
        <v>45969</v>
      </c>
      <c r="H5" s="15">
        <v>45970</v>
      </c>
    </row>
    <row r="6" spans="2:8" ht="58" customHeight="1">
      <c r="B6" s="11"/>
      <c r="C6" s="11"/>
      <c r="D6" s="11"/>
      <c r="E6" s="11"/>
      <c r="F6" s="11"/>
      <c r="G6" s="11"/>
      <c r="H6" s="11"/>
    </row>
    <row r="7" spans="2:8" ht="19.5" customHeight="1">
      <c r="B7" s="13">
        <f t="array" ref="B7:H7">DaysAndWeeks+DATE(CalendarYear,11,1)-WEEKDAY(DATE(CalendarYear,11,1),(WeekStart="LUNES")+1)+15</f>
        <v>45971</v>
      </c>
      <c r="C7" s="13">
        <v>45972</v>
      </c>
      <c r="D7" s="13">
        <v>45973</v>
      </c>
      <c r="E7" s="13">
        <v>45974</v>
      </c>
      <c r="F7" s="13">
        <v>45975</v>
      </c>
      <c r="G7" s="13">
        <v>45976</v>
      </c>
      <c r="H7" s="13">
        <v>45977</v>
      </c>
    </row>
    <row r="8" spans="2:8" ht="58" customHeight="1"/>
    <row r="9" spans="2:8" ht="19.5" customHeight="1">
      <c r="B9" s="15">
        <f t="array" ref="B9:H9">DaysAndWeeks+DATE(CalendarYear,11,1)-WEEKDAY(DATE(CalendarYear,11,1),(WeekStart="LUNES")+1)+22</f>
        <v>45978</v>
      </c>
      <c r="C9" s="15">
        <v>45979</v>
      </c>
      <c r="D9" s="15">
        <v>45980</v>
      </c>
      <c r="E9" s="15">
        <v>45981</v>
      </c>
      <c r="F9" s="15">
        <v>45982</v>
      </c>
      <c r="G9" s="15">
        <v>45983</v>
      </c>
      <c r="H9" s="15">
        <v>45984</v>
      </c>
    </row>
    <row r="10" spans="2:8" ht="58" customHeight="1">
      <c r="B10" s="11"/>
      <c r="C10" s="11"/>
      <c r="D10" s="11"/>
      <c r="E10" s="11"/>
      <c r="F10" s="11"/>
      <c r="G10" s="11"/>
      <c r="H10" s="11"/>
    </row>
    <row r="11" spans="2:8" ht="19.5" customHeight="1">
      <c r="B11" s="13">
        <f t="array" ref="B11:H11">DaysAndWeeks+DATE(CalendarYear,11,1)-WEEKDAY(DATE(CalendarYear,11,1),(WeekStart="LUNES")+1)+29</f>
        <v>45985</v>
      </c>
      <c r="C11" s="13">
        <v>45986</v>
      </c>
      <c r="D11" s="13">
        <v>45987</v>
      </c>
      <c r="E11" s="13">
        <v>45988</v>
      </c>
      <c r="F11" s="13">
        <v>45989</v>
      </c>
      <c r="G11" s="13">
        <v>45990</v>
      </c>
      <c r="H11" s="13">
        <v>45991</v>
      </c>
    </row>
    <row r="12" spans="2:8" ht="58" customHeight="1"/>
    <row r="13" spans="2:8" ht="19.5" customHeight="1">
      <c r="B13" s="15">
        <f t="array" ref="B13:C13">DaysAndWeeks+DATE(CalendarYear,11,1)-WEEKDAY(DATE(CalendarYear,11,1),(WeekStart="LUNES")+1)+36</f>
        <v>45992</v>
      </c>
      <c r="C13" s="15">
        <v>45993</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3" priority="1">
      <formula>DAY(B3)&gt;8</formula>
    </cfRule>
  </conditionalFormatting>
  <conditionalFormatting sqref="B11:H11 B13:C13">
    <cfRule type="expression" dxfId="2" priority="2">
      <formula>AND(DAY(B11)&gt;=1,DAY(B11)&lt;=15)</formula>
    </cfRule>
  </conditionalFormatting>
  <dataValidations count="8">
    <dataValidation allowBlank="1" showInputMessage="1" showErrorMessage="1" prompt="El día de la semana se determinará automáticamente" sqref="C2:H2" xr:uid="{00000000-0002-0000-0A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A00-000001000000}"/>
    <dataValidation allowBlank="1" showInputMessage="1" showErrorMessage="1" prompt="Calendario del mes de noviembre" sqref="A1" xr:uid="{00000000-0002-0000-0A00-000002000000}"/>
    <dataValidation allowBlank="1" showInputMessage="1" showErrorMessage="1" prompt="Escriba notas en la celda a la derecha." sqref="D13:D14" xr:uid="{00000000-0002-0000-0A00-000003000000}"/>
    <dataValidation allowBlank="1" showInputMessage="1" showErrorMessage="1" prompt="Escriba notas en esta celda." sqref="E13:H14" xr:uid="{00000000-0002-0000-0A00-000004000000}"/>
    <dataValidation allowBlank="1" showInputMessage="1" showErrorMessage="1" prompt="Las celdas de esta fila y las filas 6, 8, 10, 12 y 14 son para escribir notas diarias relacionadas con el día natural de la celda anterior." sqref="B4" xr:uid="{00000000-0002-0000-0A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A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s>
  <sheetData>
    <row r="1" spans="2:8" ht="60" customHeight="1">
      <c r="B1" s="20" t="str">
        <f>"diciembre "&amp;"de "&amp;CalendarYear</f>
        <v>diciembre de 2025</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DaysAndWeeks+DATE(CalendarYear,12,1)-WEEKDAY(DATE(CalendarYear,12,1),(WeekStart="LUNES")+1)+1</f>
        <v>45992</v>
      </c>
      <c r="C3" s="13">
        <v>45993</v>
      </c>
      <c r="D3" s="13">
        <v>45994</v>
      </c>
      <c r="E3" s="13">
        <v>45995</v>
      </c>
      <c r="F3" s="13">
        <v>45996</v>
      </c>
      <c r="G3" s="13">
        <v>45997</v>
      </c>
      <c r="H3" s="13">
        <v>45998</v>
      </c>
    </row>
    <row r="4" spans="2:8" ht="58" customHeight="1"/>
    <row r="5" spans="2:8" ht="19.5" customHeight="1">
      <c r="B5" s="15">
        <f t="array" ref="B5:H5">DaysAndWeeks+DATE(CalendarYear,12,1)-WEEKDAY(DATE(CalendarYear,12,1),(WeekStart="LUNES")+1)+8</f>
        <v>45999</v>
      </c>
      <c r="C5" s="15">
        <v>46000</v>
      </c>
      <c r="D5" s="15">
        <v>46001</v>
      </c>
      <c r="E5" s="15">
        <v>46002</v>
      </c>
      <c r="F5" s="15">
        <v>46003</v>
      </c>
      <c r="G5" s="15">
        <v>46004</v>
      </c>
      <c r="H5" s="15">
        <v>46005</v>
      </c>
    </row>
    <row r="6" spans="2:8" ht="58" customHeight="1">
      <c r="B6" s="11"/>
      <c r="C6" s="11"/>
      <c r="D6" s="11"/>
      <c r="E6" s="11"/>
      <c r="F6" s="11"/>
      <c r="G6" s="11"/>
      <c r="H6" s="11"/>
    </row>
    <row r="7" spans="2:8" ht="19.5" customHeight="1">
      <c r="B7" s="13">
        <f t="array" ref="B7:H7">DaysAndWeeks+DATE(CalendarYear,12,1)-WEEKDAY(DATE(CalendarYear,12,1),(WeekStart="LUNES")+1)+15</f>
        <v>46006</v>
      </c>
      <c r="C7" s="13">
        <v>46007</v>
      </c>
      <c r="D7" s="13">
        <v>46008</v>
      </c>
      <c r="E7" s="13">
        <v>46009</v>
      </c>
      <c r="F7" s="13">
        <v>46010</v>
      </c>
      <c r="G7" s="13">
        <v>46011</v>
      </c>
      <c r="H7" s="13">
        <v>46012</v>
      </c>
    </row>
    <row r="8" spans="2:8" ht="58" customHeight="1"/>
    <row r="9" spans="2:8" ht="19.5" customHeight="1">
      <c r="B9" s="15">
        <f t="array" ref="B9:H9">DaysAndWeeks+DATE(CalendarYear,12,1)-WEEKDAY(DATE(CalendarYear,12,1),(WeekStart="LUNES")+1)+22</f>
        <v>46013</v>
      </c>
      <c r="C9" s="15">
        <v>46014</v>
      </c>
      <c r="D9" s="15">
        <v>46015</v>
      </c>
      <c r="E9" s="15">
        <v>46016</v>
      </c>
      <c r="F9" s="15">
        <v>46017</v>
      </c>
      <c r="G9" s="15">
        <v>46018</v>
      </c>
      <c r="H9" s="15">
        <v>46019</v>
      </c>
    </row>
    <row r="10" spans="2:8" ht="58" customHeight="1">
      <c r="B10" s="11"/>
      <c r="C10" s="11"/>
      <c r="D10" s="11"/>
      <c r="E10" s="11"/>
      <c r="F10" s="11"/>
      <c r="G10" s="11"/>
      <c r="H10" s="11"/>
    </row>
    <row r="11" spans="2:8" ht="19.5" customHeight="1">
      <c r="B11" s="13">
        <f t="array" ref="B11:H11">DaysAndWeeks+DATE(CalendarYear,12,1)-WEEKDAY(DATE(CalendarYear,12,1),(WeekStart="LUNES")+1)+29</f>
        <v>46020</v>
      </c>
      <c r="C11" s="13">
        <v>46021</v>
      </c>
      <c r="D11" s="13">
        <v>46022</v>
      </c>
      <c r="E11" s="13">
        <v>46023</v>
      </c>
      <c r="F11" s="13">
        <v>46024</v>
      </c>
      <c r="G11" s="13">
        <v>46025</v>
      </c>
      <c r="H11" s="13">
        <v>46026</v>
      </c>
    </row>
    <row r="12" spans="2:8" ht="58" customHeight="1"/>
    <row r="13" spans="2:8" ht="19.5" customHeight="1">
      <c r="B13" s="15">
        <f t="array" ref="B13:C13">DaysAndWeeks+DATE(CalendarYear,12,1)-WEEKDAY(DATE(CalendarYear,12,1),(WeekStart="LUNES")+1)+36</f>
        <v>46027</v>
      </c>
      <c r="C13" s="15">
        <v>46028</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 priority="1">
      <formula>DAY(B3)&gt;8</formula>
    </cfRule>
  </conditionalFormatting>
  <conditionalFormatting sqref="B11:H11 B13:C13">
    <cfRule type="expression" dxfId="0" priority="2">
      <formula>AND(DAY(B11)&gt;=1,DAY(B11)&lt;=15)</formula>
    </cfRule>
  </conditionalFormatting>
  <dataValidations count="8">
    <dataValidation allowBlank="1" showInputMessage="1" showErrorMessage="1" prompt="El día de la semana se determinará automáticamente" sqref="C2:H2" xr:uid="{00000000-0002-0000-0B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B00-000001000000}"/>
    <dataValidation allowBlank="1" showInputMessage="1" showErrorMessage="1" prompt="Calendario del mes de diciembre" sqref="A1" xr:uid="{00000000-0002-0000-0B00-000002000000}"/>
    <dataValidation allowBlank="1" showInputMessage="1" showErrorMessage="1" prompt="Escriba notas en la celda a la derecha." sqref="D13:D14" xr:uid="{00000000-0002-0000-0B00-000003000000}"/>
    <dataValidation allowBlank="1" showInputMessage="1" showErrorMessage="1" prompt="Escriba notas en esta celda." sqref="E13:H14" xr:uid="{00000000-0002-0000-0B00-000004000000}"/>
    <dataValidation allowBlank="1" showInputMessage="1" showErrorMessage="1" prompt="Las celdas de esta fila y las filas 6, 8, 10, 12 y 14 son para escribir notas diarias relacionadas con el día natural de la celda anterior." sqref="B4" xr:uid="{00000000-0002-0000-0B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B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B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1:8" s="1" customFormat="1" ht="60" customHeight="1">
      <c r="A1"/>
      <c r="B1" s="20" t="str">
        <f>"febrero "&amp;"de "&amp;CalendarYear</f>
        <v>febrero de 2025</v>
      </c>
      <c r="C1" s="20"/>
      <c r="D1" s="20"/>
      <c r="E1" s="3"/>
      <c r="F1" s="3"/>
      <c r="G1" s="3"/>
      <c r="H1" s="4"/>
    </row>
    <row r="2" spans="1:8" s="2" customFormat="1" ht="21.75" customHeight="1" thickBot="1">
      <c r="A2"/>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1:8" s="5" customFormat="1" ht="19.5" customHeight="1">
      <c r="A3"/>
      <c r="B3" s="13">
        <f t="array" ref="B3:H3">DaysAndWeeks+DATE(CalendarYear,2,1)-WEEKDAY(DATE(CalendarYear,2,1),(WeekStart="LUNES")+1)+1</f>
        <v>45684</v>
      </c>
      <c r="C3" s="13">
        <v>45685</v>
      </c>
      <c r="D3" s="13">
        <v>45686</v>
      </c>
      <c r="E3" s="13">
        <v>45687</v>
      </c>
      <c r="F3" s="13">
        <v>45688</v>
      </c>
      <c r="G3" s="13">
        <v>45689</v>
      </c>
      <c r="H3" s="13">
        <v>45690</v>
      </c>
    </row>
    <row r="4" spans="1:8" ht="58" customHeight="1"/>
    <row r="5" spans="1:8" s="5" customFormat="1" ht="19.5" customHeight="1">
      <c r="A5"/>
      <c r="B5" s="15">
        <f t="array" ref="B5:H5">DaysAndWeeks+DATE(CalendarYear,2,1)-WEEKDAY(DATE(CalendarYear,2,1),(WeekStart="LUNES")+1)+8</f>
        <v>45691</v>
      </c>
      <c r="C5" s="15">
        <v>45692</v>
      </c>
      <c r="D5" s="15">
        <v>45693</v>
      </c>
      <c r="E5" s="15">
        <v>45694</v>
      </c>
      <c r="F5" s="15">
        <v>45695</v>
      </c>
      <c r="G5" s="15">
        <v>45696</v>
      </c>
      <c r="H5" s="15">
        <v>45697</v>
      </c>
    </row>
    <row r="6" spans="1:8" ht="58" customHeight="1">
      <c r="B6" s="11"/>
      <c r="C6" s="11"/>
      <c r="D6" s="11"/>
      <c r="E6" s="11"/>
      <c r="F6" s="11"/>
      <c r="G6" s="11"/>
      <c r="H6" s="11"/>
    </row>
    <row r="7" spans="1:8" s="5" customFormat="1" ht="19.5" customHeight="1">
      <c r="A7"/>
      <c r="B7" s="13">
        <f t="array" ref="B7:H7">DaysAndWeeks+DATE(CalendarYear,2,1)-WEEKDAY(DATE(CalendarYear,2,1),(WeekStart="LUNES")+1)+15</f>
        <v>45698</v>
      </c>
      <c r="C7" s="13">
        <v>45699</v>
      </c>
      <c r="D7" s="13">
        <v>45700</v>
      </c>
      <c r="E7" s="13">
        <v>45701</v>
      </c>
      <c r="F7" s="13">
        <v>45702</v>
      </c>
      <c r="G7" s="13">
        <v>45703</v>
      </c>
      <c r="H7" s="13">
        <v>45704</v>
      </c>
    </row>
    <row r="8" spans="1:8" ht="58" customHeight="1"/>
    <row r="9" spans="1:8" s="5" customFormat="1" ht="19.5" customHeight="1">
      <c r="A9"/>
      <c r="B9" s="15">
        <f t="array" ref="B9:H9">DaysAndWeeks+DATE(CalendarYear,2,1)-WEEKDAY(DATE(CalendarYear,2,1),(WeekStart="LUNES")+1)+22</f>
        <v>45705</v>
      </c>
      <c r="C9" s="15">
        <v>45706</v>
      </c>
      <c r="D9" s="15">
        <v>45707</v>
      </c>
      <c r="E9" s="15">
        <v>45708</v>
      </c>
      <c r="F9" s="15">
        <v>45709</v>
      </c>
      <c r="G9" s="15">
        <v>45710</v>
      </c>
      <c r="H9" s="15">
        <v>45711</v>
      </c>
    </row>
    <row r="10" spans="1:8" ht="58" customHeight="1">
      <c r="B10" s="11"/>
      <c r="C10" s="11"/>
      <c r="D10" s="11"/>
      <c r="E10" s="11"/>
      <c r="F10" s="11"/>
      <c r="G10" s="11"/>
      <c r="H10" s="11"/>
    </row>
    <row r="11" spans="1:8" s="5" customFormat="1" ht="19.5" customHeight="1">
      <c r="A11"/>
      <c r="B11" s="13">
        <f t="array" ref="B11:H11">DaysAndWeeks+DATE(CalendarYear,2,1)-WEEKDAY(DATE(CalendarYear,2,1),(WeekStart="LUNES")+1)+29</f>
        <v>45712</v>
      </c>
      <c r="C11" s="13">
        <v>45713</v>
      </c>
      <c r="D11" s="13">
        <v>45714</v>
      </c>
      <c r="E11" s="13">
        <v>45715</v>
      </c>
      <c r="F11" s="13">
        <v>45716</v>
      </c>
      <c r="G11" s="13">
        <v>45717</v>
      </c>
      <c r="H11" s="13">
        <v>45718</v>
      </c>
    </row>
    <row r="12" spans="1:8" ht="58" customHeight="1"/>
    <row r="13" spans="1:8" s="5" customFormat="1" ht="19.5" customHeight="1">
      <c r="A13"/>
      <c r="B13" s="15">
        <f t="array" ref="B13:C13">DaysAndWeeks+DATE(CalendarYear,2,1)-WEEKDAY(DATE(CalendarYear,2,1),(WeekStart="LUNES")+1)+36</f>
        <v>45719</v>
      </c>
      <c r="C13" s="15">
        <v>45720</v>
      </c>
      <c r="D13" s="16" t="s">
        <v>0</v>
      </c>
      <c r="E13" s="17"/>
      <c r="F13" s="17"/>
      <c r="G13" s="17"/>
      <c r="H13" s="17"/>
    </row>
    <row r="14" spans="1:8" ht="58" customHeight="1">
      <c r="B14" s="11"/>
      <c r="C14" s="11"/>
      <c r="D14" s="16"/>
      <c r="E14" s="17"/>
      <c r="F14" s="17"/>
      <c r="G14" s="17"/>
      <c r="H14" s="17"/>
    </row>
  </sheetData>
  <mergeCells count="3">
    <mergeCell ref="D13:D14"/>
    <mergeCell ref="E13:H14"/>
    <mergeCell ref="B1:D1"/>
  </mergeCells>
  <conditionalFormatting sqref="B3:G3">
    <cfRule type="expression" dxfId="21" priority="1">
      <formula>DAY(B3)&gt;8</formula>
    </cfRule>
  </conditionalFormatting>
  <conditionalFormatting sqref="B11:H11 B13:C13">
    <cfRule type="expression" dxfId="20" priority="2">
      <formula>AND(DAY(B11)&gt;=1,DAY(B11)&lt;=15)</formula>
    </cfRule>
  </conditionalFormatting>
  <dataValidations count="8">
    <dataValidation allowBlank="1" showInputMessage="1" showErrorMessage="1" prompt="El día de la semana se determinará automáticamente" sqref="C2:H2"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1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1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100-000003000000}"/>
    <dataValidation allowBlank="1" showInputMessage="1" showErrorMessage="1" prompt="Calendario del mes de febrero" sqref="A1" xr:uid="{00000000-0002-0000-0100-000004000000}"/>
    <dataValidation allowBlank="1" showInputMessage="1" showErrorMessage="1" prompt="Escriba notas en la celda a la derecha." sqref="D13:D14" xr:uid="{00000000-0002-0000-0100-000005000000}"/>
    <dataValidation allowBlank="1" showInputMessage="1" showErrorMessage="1" prompt="Escriba notas en esta celda." sqref="E13:H14" xr:uid="{00000000-0002-0000-0100-000006000000}"/>
    <dataValidation allowBlank="1" showInputMessage="1" showErrorMessage="1" prompt="Las celdas de esta fila y las filas 6, 8, 10, 12 y 14 son para escribir notas diarias relacionadas con el día natural de la celda anterior." sqref="B4" xr:uid="{00000000-0002-0000-01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H14"/>
  <sheetViews>
    <sheetView showGridLines="0" zoomScaleNormal="10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"marzo "&amp;"de "&amp;CalendarYear</f>
        <v>marzo de 2025</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DaysAndWeeks+DATE(CalendarYear,3,1)-WEEKDAY(DATE(CalendarYear,3,1),(WeekStart="LUNES")+1)+1</f>
        <v>45712</v>
      </c>
      <c r="C3" s="13">
        <v>45713</v>
      </c>
      <c r="D3" s="13">
        <v>45714</v>
      </c>
      <c r="E3" s="13">
        <v>45715</v>
      </c>
      <c r="F3" s="13">
        <v>45716</v>
      </c>
      <c r="G3" s="13">
        <v>45717</v>
      </c>
      <c r="H3" s="13">
        <v>45718</v>
      </c>
    </row>
    <row r="4" spans="2:8" ht="58" customHeight="1"/>
    <row r="5" spans="2:8" ht="19.5" customHeight="1">
      <c r="B5" s="15">
        <f t="array" ref="B5:H5">DaysAndWeeks+DATE(CalendarYear,3,1)-WEEKDAY(DATE(CalendarYear,3,1),(WeekStart="LUNES")+1)+8</f>
        <v>45719</v>
      </c>
      <c r="C5" s="15">
        <v>45720</v>
      </c>
      <c r="D5" s="15">
        <v>45721</v>
      </c>
      <c r="E5" s="15">
        <v>45722</v>
      </c>
      <c r="F5" s="15">
        <v>45723</v>
      </c>
      <c r="G5" s="15">
        <v>45724</v>
      </c>
      <c r="H5" s="15">
        <v>45725</v>
      </c>
    </row>
    <row r="6" spans="2:8" ht="58" customHeight="1">
      <c r="B6" s="11"/>
      <c r="C6" s="11"/>
      <c r="D6" s="11"/>
      <c r="E6" s="11"/>
      <c r="F6" s="11"/>
      <c r="G6" s="11"/>
      <c r="H6" s="11"/>
    </row>
    <row r="7" spans="2:8" ht="19.5" customHeight="1">
      <c r="B7" s="13">
        <f t="array" ref="B7:H7">DaysAndWeeks+DATE(CalendarYear,3,1)-WEEKDAY(DATE(CalendarYear,3,1),(WeekStart="LUNES")+1)+15</f>
        <v>45726</v>
      </c>
      <c r="C7" s="13">
        <v>45727</v>
      </c>
      <c r="D7" s="13">
        <v>45728</v>
      </c>
      <c r="E7" s="13">
        <v>45729</v>
      </c>
      <c r="F7" s="13">
        <v>45730</v>
      </c>
      <c r="G7" s="13">
        <v>45731</v>
      </c>
      <c r="H7" s="13">
        <v>45732</v>
      </c>
    </row>
    <row r="8" spans="2:8" ht="58" customHeight="1"/>
    <row r="9" spans="2:8" ht="19.5" customHeight="1">
      <c r="B9" s="15">
        <f t="array" ref="B9:H9">DaysAndWeeks+DATE(CalendarYear,3,1)-WEEKDAY(DATE(CalendarYear,3,1),(WeekStart="LUNES")+1)+22</f>
        <v>45733</v>
      </c>
      <c r="C9" s="15">
        <v>45734</v>
      </c>
      <c r="D9" s="15">
        <v>45735</v>
      </c>
      <c r="E9" s="15">
        <v>45736</v>
      </c>
      <c r="F9" s="15">
        <v>45737</v>
      </c>
      <c r="G9" s="15">
        <v>45738</v>
      </c>
      <c r="H9" s="15">
        <v>45739</v>
      </c>
    </row>
    <row r="10" spans="2:8" ht="58" customHeight="1">
      <c r="B10" s="11"/>
      <c r="C10" s="11"/>
      <c r="D10" s="11"/>
      <c r="E10" s="11"/>
      <c r="F10" s="11"/>
      <c r="G10" s="11"/>
      <c r="H10" s="11"/>
    </row>
    <row r="11" spans="2:8" ht="19.5" customHeight="1">
      <c r="B11" s="13">
        <f t="array" ref="B11:H11">DaysAndWeeks+DATE(CalendarYear,3,1)-WEEKDAY(DATE(CalendarYear,3,1),(WeekStart="LUNES")+1)+29</f>
        <v>45740</v>
      </c>
      <c r="C11" s="13">
        <v>45741</v>
      </c>
      <c r="D11" s="13">
        <v>45742</v>
      </c>
      <c r="E11" s="13">
        <v>45743</v>
      </c>
      <c r="F11" s="13">
        <v>45744</v>
      </c>
      <c r="G11" s="13">
        <v>45745</v>
      </c>
      <c r="H11" s="13">
        <v>45746</v>
      </c>
    </row>
    <row r="12" spans="2:8" ht="58" customHeight="1"/>
    <row r="13" spans="2:8" ht="19.5" customHeight="1">
      <c r="B13" s="15">
        <f t="array" ref="B13:C13">DaysAndWeeks+DATE(CalendarYear,3,1)-WEEKDAY(DATE(CalendarYear,3,1),(WeekStart="LUNES")+1)+36</f>
        <v>45747</v>
      </c>
      <c r="C13" s="15">
        <v>45748</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9" priority="1">
      <formula>DAY(B3)&gt;8</formula>
    </cfRule>
  </conditionalFormatting>
  <conditionalFormatting sqref="B11:H11 B13:C13">
    <cfRule type="expression" dxfId="18" priority="2">
      <formula>AND(DAY(B11)&gt;=1,DAY(B11)&lt;=15)</formula>
    </cfRule>
  </conditionalFormatting>
  <dataValidations count="8">
    <dataValidation allowBlank="1" showInputMessage="1" showErrorMessage="1" prompt="Las celdas de esta fila y las filas 6, 8, 10, 12 y 14 son para escribir notas diarias relacionadas con el día natural de la celda anterior." sqref="B4" xr:uid="{00000000-0002-0000-0200-000000000000}"/>
    <dataValidation allowBlank="1" showInputMessage="1" showErrorMessage="1" prompt="Escriba notas en esta celda." sqref="E13:H14" xr:uid="{00000000-0002-0000-0200-000001000000}"/>
    <dataValidation allowBlank="1" showInputMessage="1" showErrorMessage="1" prompt="Escriba notas en la celda a la derecha." sqref="D13:D14" xr:uid="{00000000-0002-0000-0200-000002000000}"/>
    <dataValidation allowBlank="1" showInputMessage="1" showErrorMessage="1" prompt="Calendario del mes de marzo" sqref="A1" xr:uid="{00000000-0002-0000-0200-000003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2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200-000005000000}"/>
    <dataValidation allowBlank="1" showInputMessage="1" showErrorMessage="1" prompt="El día de la semana se determinará automáticamente" sqref="C2:H2"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2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"abril "&amp;"de "&amp;CalendarYear</f>
        <v>abril de 2025</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DaysAndWeeks+DATE(CalendarYear,4,1)-WEEKDAY(DATE(CalendarYear,4,1),(WeekStart="LUNES")+1)+1</f>
        <v>45747</v>
      </c>
      <c r="C3" s="13">
        <v>45748</v>
      </c>
      <c r="D3" s="13">
        <v>45749</v>
      </c>
      <c r="E3" s="13">
        <v>45750</v>
      </c>
      <c r="F3" s="13">
        <v>45751</v>
      </c>
      <c r="G3" s="13">
        <v>45752</v>
      </c>
      <c r="H3" s="13">
        <v>45753</v>
      </c>
    </row>
    <row r="4" spans="2:8" ht="58" customHeight="1"/>
    <row r="5" spans="2:8" ht="19.5" customHeight="1">
      <c r="B5" s="15">
        <f t="array" ref="B5:H5">DaysAndWeeks+DATE(CalendarYear,4,1)-WEEKDAY(DATE(CalendarYear,4,1),(WeekStart="LUNES")+1)+8</f>
        <v>45754</v>
      </c>
      <c r="C5" s="15">
        <v>45755</v>
      </c>
      <c r="D5" s="15">
        <v>45756</v>
      </c>
      <c r="E5" s="15">
        <v>45757</v>
      </c>
      <c r="F5" s="15">
        <v>45758</v>
      </c>
      <c r="G5" s="15">
        <v>45759</v>
      </c>
      <c r="H5" s="15">
        <v>45760</v>
      </c>
    </row>
    <row r="6" spans="2:8" ht="58" customHeight="1">
      <c r="B6" s="11"/>
      <c r="C6" s="11"/>
      <c r="D6" s="11"/>
      <c r="E6" s="11"/>
      <c r="F6" s="11"/>
      <c r="G6" s="11"/>
      <c r="H6" s="11"/>
    </row>
    <row r="7" spans="2:8" ht="19.5" customHeight="1">
      <c r="B7" s="13">
        <f t="array" ref="B7:H7">DaysAndWeeks+DATE(CalendarYear,4,1)-WEEKDAY(DATE(CalendarYear,4,1),(WeekStart="LUNES")+1)+15</f>
        <v>45761</v>
      </c>
      <c r="C7" s="13">
        <v>45762</v>
      </c>
      <c r="D7" s="13">
        <v>45763</v>
      </c>
      <c r="E7" s="13">
        <v>45764</v>
      </c>
      <c r="F7" s="13">
        <v>45765</v>
      </c>
      <c r="G7" s="13">
        <v>45766</v>
      </c>
      <c r="H7" s="13">
        <v>45767</v>
      </c>
    </row>
    <row r="8" spans="2:8" ht="58" customHeight="1"/>
    <row r="9" spans="2:8" ht="19.5" customHeight="1">
      <c r="B9" s="15">
        <f t="array" ref="B9:H9">DaysAndWeeks+DATE(CalendarYear,4,1)-WEEKDAY(DATE(CalendarYear,4,1),(WeekStart="LUNES")+1)+22</f>
        <v>45768</v>
      </c>
      <c r="C9" s="15">
        <v>45769</v>
      </c>
      <c r="D9" s="15">
        <v>45770</v>
      </c>
      <c r="E9" s="15">
        <v>45771</v>
      </c>
      <c r="F9" s="15">
        <v>45772</v>
      </c>
      <c r="G9" s="15">
        <v>45773</v>
      </c>
      <c r="H9" s="15">
        <v>45774</v>
      </c>
    </row>
    <row r="10" spans="2:8" ht="58" customHeight="1">
      <c r="B10" s="11"/>
      <c r="C10" s="11"/>
      <c r="D10" s="11"/>
      <c r="E10" s="11"/>
      <c r="F10" s="11"/>
      <c r="G10" s="11"/>
      <c r="H10" s="11"/>
    </row>
    <row r="11" spans="2:8" ht="19.5" customHeight="1">
      <c r="B11" s="13">
        <f t="array" ref="B11:H11">DaysAndWeeks+DATE(CalendarYear,4,1)-WEEKDAY(DATE(CalendarYear,4,1),(WeekStart="LUNES")+1)+29</f>
        <v>45775</v>
      </c>
      <c r="C11" s="13">
        <v>45776</v>
      </c>
      <c r="D11" s="13">
        <v>45777</v>
      </c>
      <c r="E11" s="13">
        <v>45778</v>
      </c>
      <c r="F11" s="13">
        <v>45779</v>
      </c>
      <c r="G11" s="13">
        <v>45780</v>
      </c>
      <c r="H11" s="13">
        <v>45781</v>
      </c>
    </row>
    <row r="12" spans="2:8" ht="58" customHeight="1"/>
    <row r="13" spans="2:8" ht="19.5" customHeight="1">
      <c r="B13" s="15">
        <f t="array" ref="B13:C13">DaysAndWeeks+DATE(CalendarYear,4,1)-WEEKDAY(DATE(CalendarYear,4,1),(WeekStart="LUNES")+1)+36</f>
        <v>45782</v>
      </c>
      <c r="C13" s="15">
        <v>45783</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7" priority="1">
      <formula>DAY(B3)&gt;8</formula>
    </cfRule>
  </conditionalFormatting>
  <conditionalFormatting sqref="B11:H11 B13:C13">
    <cfRule type="expression" dxfId="16" priority="2">
      <formula>AND(DAY(B11)&gt;=1,DAY(B11)&lt;=15)</formula>
    </cfRule>
  </conditionalFormatting>
  <dataValidations count="8">
    <dataValidation allowBlank="1" showInputMessage="1" showErrorMessage="1" prompt="El día de la semana se determinará automáticamente" sqref="C2:H2"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3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300-000002000000}"/>
    <dataValidation allowBlank="1" showInputMessage="1" showErrorMessage="1" prompt="Calendario del mes de abril" sqref="A1" xr:uid="{00000000-0002-0000-0300-000003000000}"/>
    <dataValidation allowBlank="1" showInputMessage="1" showErrorMessage="1" prompt="Escriba notas en la celda a la derecha." sqref="D13:D14" xr:uid="{00000000-0002-0000-0300-000004000000}"/>
    <dataValidation allowBlank="1" showInputMessage="1" showErrorMessage="1" prompt="Escriba notas en esta celda." sqref="E13:H14" xr:uid="{00000000-0002-0000-0300-000005000000}"/>
    <dataValidation allowBlank="1" showInputMessage="1" showErrorMessage="1" prompt="Las celdas de esta fila y las filas 6, 8, 10, 12 y 14 son para escribir notas diarias relacionadas con el día natural de la celda anterior." sqref="B4" xr:uid="{00000000-0002-0000-03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3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"mayo "&amp;"de "&amp;CalendarYear</f>
        <v>mayo de 2025</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DaysAndWeeks+DATE(CalendarYear,5,1)-WEEKDAY(DATE(CalendarYear,5,1),(WeekStart="LUNES")+1)+1</f>
        <v>45775</v>
      </c>
      <c r="C3" s="13">
        <v>45776</v>
      </c>
      <c r="D3" s="13">
        <v>45777</v>
      </c>
      <c r="E3" s="13">
        <v>45778</v>
      </c>
      <c r="F3" s="13">
        <v>45779</v>
      </c>
      <c r="G3" s="13">
        <v>45780</v>
      </c>
      <c r="H3" s="13">
        <v>45781</v>
      </c>
    </row>
    <row r="4" spans="2:8" ht="58" customHeight="1"/>
    <row r="5" spans="2:8" ht="19.5" customHeight="1">
      <c r="B5" s="15">
        <f t="array" ref="B5:H5">DaysAndWeeks+DATE(CalendarYear,5,1)-WEEKDAY(DATE(CalendarYear,5,1),(WeekStart="LUNES")+1)+8</f>
        <v>45782</v>
      </c>
      <c r="C5" s="15">
        <v>45783</v>
      </c>
      <c r="D5" s="15">
        <v>45784</v>
      </c>
      <c r="E5" s="15">
        <v>45785</v>
      </c>
      <c r="F5" s="15">
        <v>45786</v>
      </c>
      <c r="G5" s="15">
        <v>45787</v>
      </c>
      <c r="H5" s="15">
        <v>45788</v>
      </c>
    </row>
    <row r="6" spans="2:8" ht="58" customHeight="1">
      <c r="B6" s="11"/>
      <c r="C6" s="11"/>
      <c r="D6" s="11"/>
      <c r="E6" s="11"/>
      <c r="F6" s="11"/>
      <c r="G6" s="11"/>
      <c r="H6" s="11"/>
    </row>
    <row r="7" spans="2:8" ht="19.5" customHeight="1">
      <c r="B7" s="13">
        <f t="array" ref="B7:H7">DaysAndWeeks+DATE(CalendarYear,5,1)-WEEKDAY(DATE(CalendarYear,5,1),(WeekStart="LUNES")+1)+15</f>
        <v>45789</v>
      </c>
      <c r="C7" s="13">
        <v>45790</v>
      </c>
      <c r="D7" s="13">
        <v>45791</v>
      </c>
      <c r="E7" s="13">
        <v>45792</v>
      </c>
      <c r="F7" s="13">
        <v>45793</v>
      </c>
      <c r="G7" s="13">
        <v>45794</v>
      </c>
      <c r="H7" s="13">
        <v>45795</v>
      </c>
    </row>
    <row r="8" spans="2:8" ht="58" customHeight="1"/>
    <row r="9" spans="2:8" ht="19.5" customHeight="1">
      <c r="B9" s="15">
        <f t="array" ref="B9:H9">DaysAndWeeks+DATE(CalendarYear,5,1)-WEEKDAY(DATE(CalendarYear,5,1),(WeekStart="LUNES")+1)+22</f>
        <v>45796</v>
      </c>
      <c r="C9" s="15">
        <v>45797</v>
      </c>
      <c r="D9" s="15">
        <v>45798</v>
      </c>
      <c r="E9" s="15">
        <v>45799</v>
      </c>
      <c r="F9" s="15">
        <v>45800</v>
      </c>
      <c r="G9" s="15">
        <v>45801</v>
      </c>
      <c r="H9" s="15">
        <v>45802</v>
      </c>
    </row>
    <row r="10" spans="2:8" ht="58" customHeight="1">
      <c r="B10" s="11"/>
      <c r="C10" s="11"/>
      <c r="D10" s="11"/>
      <c r="E10" s="11"/>
      <c r="F10" s="11"/>
      <c r="G10" s="11"/>
      <c r="H10" s="11"/>
    </row>
    <row r="11" spans="2:8" ht="19.5" customHeight="1">
      <c r="B11" s="13">
        <f t="array" ref="B11:H11">DaysAndWeeks+DATE(CalendarYear,5,1)-WEEKDAY(DATE(CalendarYear,5,1),(WeekStart="LUNES")+1)+29</f>
        <v>45803</v>
      </c>
      <c r="C11" s="13">
        <v>45804</v>
      </c>
      <c r="D11" s="13">
        <v>45805</v>
      </c>
      <c r="E11" s="13">
        <v>45806</v>
      </c>
      <c r="F11" s="13">
        <v>45807</v>
      </c>
      <c r="G11" s="13">
        <v>45808</v>
      </c>
      <c r="H11" s="13">
        <v>45809</v>
      </c>
    </row>
    <row r="12" spans="2:8" ht="58" customHeight="1"/>
    <row r="13" spans="2:8" ht="19.5" customHeight="1">
      <c r="B13" s="15">
        <f t="array" ref="B13:C13">DaysAndWeeks+DATE(CalendarYear,5,1)-WEEKDAY(DATE(CalendarYear,5,1),(WeekStart="LUNES")+1)+36</f>
        <v>45810</v>
      </c>
      <c r="C13" s="15">
        <v>45811</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5" priority="1">
      <formula>DAY(B3)&gt;8</formula>
    </cfRule>
  </conditionalFormatting>
  <conditionalFormatting sqref="B11:H11 B13:C13">
    <cfRule type="expression" dxfId="14" priority="2">
      <formula>AND(DAY(B11)&gt;=1,DAY(B11)&lt;=15)</formula>
    </cfRule>
  </conditionalFormatting>
  <dataValidations count="8">
    <dataValidation allowBlank="1" showInputMessage="1" showErrorMessage="1" prompt="El día de la semana se determinará automáticamente" sqref="C2:H2"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4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400-000002000000}"/>
    <dataValidation allowBlank="1" showInputMessage="1" showErrorMessage="1" prompt="Calendario del mes de mayo" sqref="A1" xr:uid="{00000000-0002-0000-0400-000003000000}"/>
    <dataValidation allowBlank="1" showInputMessage="1" showErrorMessage="1" prompt="Escriba notas en la celda a la derecha." sqref="D13:D14" xr:uid="{00000000-0002-0000-0400-000004000000}"/>
    <dataValidation allowBlank="1" showInputMessage="1" showErrorMessage="1" prompt="Escriba notas en esta celda." sqref="E13:H14" xr:uid="{00000000-0002-0000-0400-000005000000}"/>
    <dataValidation allowBlank="1" showInputMessage="1" showErrorMessage="1" prompt="Las celdas de esta fila y las filas 6, 8, 10, 12 y 14 son para escribir notas diarias relacionadas con el día natural de la celda anterior." sqref="B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4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"junio "&amp;"de "&amp;CalendarYear</f>
        <v>junio de 2025</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DaysAndWeeks+DATE(CalendarYear,6,1)-WEEKDAY(DATE(CalendarYear,6,1),(WeekStart="LUNES")+1)+1</f>
        <v>45803</v>
      </c>
      <c r="C3" s="13">
        <v>45804</v>
      </c>
      <c r="D3" s="13">
        <v>45805</v>
      </c>
      <c r="E3" s="13">
        <v>45806</v>
      </c>
      <c r="F3" s="13">
        <v>45807</v>
      </c>
      <c r="G3" s="13">
        <v>45808</v>
      </c>
      <c r="H3" s="13">
        <v>45809</v>
      </c>
    </row>
    <row r="4" spans="2:8" ht="58" customHeight="1"/>
    <row r="5" spans="2:8" ht="19.5" customHeight="1">
      <c r="B5" s="15">
        <f t="array" ref="B5:H5">DaysAndWeeks+DATE(CalendarYear,6,1)-WEEKDAY(DATE(CalendarYear,6,1),(WeekStart="LUNES")+1)+8</f>
        <v>45810</v>
      </c>
      <c r="C5" s="15">
        <v>45811</v>
      </c>
      <c r="D5" s="15">
        <v>45812</v>
      </c>
      <c r="E5" s="15">
        <v>45813</v>
      </c>
      <c r="F5" s="15">
        <v>45814</v>
      </c>
      <c r="G5" s="15">
        <v>45815</v>
      </c>
      <c r="H5" s="15">
        <v>45816</v>
      </c>
    </row>
    <row r="6" spans="2:8" ht="58" customHeight="1">
      <c r="B6" s="11"/>
      <c r="C6" s="11"/>
      <c r="D6" s="11"/>
      <c r="E6" s="11"/>
      <c r="F6" s="11"/>
      <c r="G6" s="11"/>
      <c r="H6" s="11"/>
    </row>
    <row r="7" spans="2:8" ht="19.5" customHeight="1">
      <c r="B7" s="13">
        <f t="array" ref="B7:H7">DaysAndWeeks+DATE(CalendarYear,6,1)-WEEKDAY(DATE(CalendarYear,6,1),(WeekStart="LUNES")+1)+15</f>
        <v>45817</v>
      </c>
      <c r="C7" s="13">
        <v>45818</v>
      </c>
      <c r="D7" s="13">
        <v>45819</v>
      </c>
      <c r="E7" s="13">
        <v>45820</v>
      </c>
      <c r="F7" s="13">
        <v>45821</v>
      </c>
      <c r="G7" s="13">
        <v>45822</v>
      </c>
      <c r="H7" s="13">
        <v>45823</v>
      </c>
    </row>
    <row r="8" spans="2:8" ht="58" customHeight="1"/>
    <row r="9" spans="2:8" ht="19.5" customHeight="1">
      <c r="B9" s="15">
        <f t="array" ref="B9:H9">DaysAndWeeks+DATE(CalendarYear,6,1)-WEEKDAY(DATE(CalendarYear,6,1),(WeekStart="LUNES")+1)+22</f>
        <v>45824</v>
      </c>
      <c r="C9" s="15">
        <v>45825</v>
      </c>
      <c r="D9" s="15">
        <v>45826</v>
      </c>
      <c r="E9" s="15">
        <v>45827</v>
      </c>
      <c r="F9" s="15">
        <v>45828</v>
      </c>
      <c r="G9" s="15">
        <v>45829</v>
      </c>
      <c r="H9" s="15">
        <v>45830</v>
      </c>
    </row>
    <row r="10" spans="2:8" ht="58" customHeight="1">
      <c r="B10" s="11"/>
      <c r="C10" s="11"/>
      <c r="D10" s="11"/>
      <c r="E10" s="11"/>
      <c r="F10" s="11"/>
      <c r="G10" s="11"/>
      <c r="H10" s="11"/>
    </row>
    <row r="11" spans="2:8" ht="19.5" customHeight="1">
      <c r="B11" s="13">
        <f t="array" ref="B11:H11">DaysAndWeeks+DATE(CalendarYear,6,1)-WEEKDAY(DATE(CalendarYear,6,1),(WeekStart="LUNES")+1)+29</f>
        <v>45831</v>
      </c>
      <c r="C11" s="13">
        <v>45832</v>
      </c>
      <c r="D11" s="13">
        <v>45833</v>
      </c>
      <c r="E11" s="13">
        <v>45834</v>
      </c>
      <c r="F11" s="13">
        <v>45835</v>
      </c>
      <c r="G11" s="13">
        <v>45836</v>
      </c>
      <c r="H11" s="13">
        <v>45837</v>
      </c>
    </row>
    <row r="12" spans="2:8" ht="58" customHeight="1"/>
    <row r="13" spans="2:8" ht="19.5" customHeight="1">
      <c r="B13" s="15">
        <f t="array" ref="B13:C13">DaysAndWeeks+DATE(CalendarYear,6,1)-WEEKDAY(DATE(CalendarYear,6,1),(WeekStart="LUNES")+1)+36</f>
        <v>45838</v>
      </c>
      <c r="C13" s="15">
        <v>45839</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3" priority="1">
      <formula>DAY(B3)&gt;8</formula>
    </cfRule>
  </conditionalFormatting>
  <conditionalFormatting sqref="B11:H11 B13:C13">
    <cfRule type="expression" dxfId="12" priority="2">
      <formula>AND(DAY(B11)&gt;=1,DAY(B11)&lt;=15)</formula>
    </cfRule>
  </conditionalFormatting>
  <dataValidations count="8">
    <dataValidation allowBlank="1" showInputMessage="1" showErrorMessage="1" prompt="El día de la semana se determinará automáticamente" sqref="C2:H2" xr:uid="{00000000-0002-0000-05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500-000001000000}"/>
    <dataValidation allowBlank="1" showInputMessage="1" showErrorMessage="1" prompt="Calendario del mes de junio" sqref="A1" xr:uid="{00000000-0002-0000-0500-000002000000}"/>
    <dataValidation allowBlank="1" showInputMessage="1" showErrorMessage="1" prompt="Escriba notas en la celda a la derecha." sqref="D13:D14" xr:uid="{00000000-0002-0000-0500-000003000000}"/>
    <dataValidation allowBlank="1" showInputMessage="1" showErrorMessage="1" prompt="Escriba notas en esta celda." sqref="E13:H14" xr:uid="{00000000-0002-0000-0500-000004000000}"/>
    <dataValidation allowBlank="1" showInputMessage="1" showErrorMessage="1" prompt="Las celdas de esta fila y las filas 6, 8, 10, 12 y 14 son para escribir notas diarias relacionadas con el día natural de la celda anterior." sqref="B4" xr:uid="{00000000-0002-0000-05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5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5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B1:H14"/>
  <sheetViews>
    <sheetView showGridLines="0" zoomScaleNormal="10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"julio "&amp;"de "&amp;CalendarYear</f>
        <v>julio de 2025</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DaysAndWeeks+DATE(CalendarYear,7,1)-WEEKDAY(DATE(CalendarYear,7,1),(WeekStart="LUNES")+1)+1</f>
        <v>45838</v>
      </c>
      <c r="C3" s="13">
        <v>45839</v>
      </c>
      <c r="D3" s="13">
        <v>45840</v>
      </c>
      <c r="E3" s="13">
        <v>45841</v>
      </c>
      <c r="F3" s="13">
        <v>45842</v>
      </c>
      <c r="G3" s="13">
        <v>45843</v>
      </c>
      <c r="H3" s="13">
        <v>45844</v>
      </c>
    </row>
    <row r="4" spans="2:8" ht="58" customHeight="1"/>
    <row r="5" spans="2:8" ht="19.5" customHeight="1">
      <c r="B5" s="15">
        <f t="array" ref="B5:H5">DaysAndWeeks+DATE(CalendarYear,7,1)-WEEKDAY(DATE(CalendarYear,7,1),(WeekStart="LUNES")+1)+8</f>
        <v>45845</v>
      </c>
      <c r="C5" s="15">
        <v>45846</v>
      </c>
      <c r="D5" s="15">
        <v>45847</v>
      </c>
      <c r="E5" s="15">
        <v>45848</v>
      </c>
      <c r="F5" s="15">
        <v>45849</v>
      </c>
      <c r="G5" s="15">
        <v>45850</v>
      </c>
      <c r="H5" s="15">
        <v>45851</v>
      </c>
    </row>
    <row r="6" spans="2:8" ht="58" customHeight="1">
      <c r="B6" s="11"/>
      <c r="C6" s="11"/>
      <c r="D6" s="11"/>
      <c r="E6" s="11"/>
      <c r="F6" s="11"/>
      <c r="G6" s="11"/>
      <c r="H6" s="11"/>
    </row>
    <row r="7" spans="2:8" ht="19.5" customHeight="1">
      <c r="B7" s="13">
        <f t="array" ref="B7:H7">DaysAndWeeks+DATE(CalendarYear,7,1)-WEEKDAY(DATE(CalendarYear,7,1),(WeekStart="LUNES")+1)+15</f>
        <v>45852</v>
      </c>
      <c r="C7" s="13">
        <v>45853</v>
      </c>
      <c r="D7" s="13">
        <v>45854</v>
      </c>
      <c r="E7" s="13">
        <v>45855</v>
      </c>
      <c r="F7" s="13">
        <v>45856</v>
      </c>
      <c r="G7" s="13">
        <v>45857</v>
      </c>
      <c r="H7" s="13">
        <v>45858</v>
      </c>
    </row>
    <row r="8" spans="2:8" ht="58" customHeight="1"/>
    <row r="9" spans="2:8" ht="19.5" customHeight="1">
      <c r="B9" s="15">
        <f t="array" ref="B9:H9">DaysAndWeeks+DATE(CalendarYear,7,1)-WEEKDAY(DATE(CalendarYear,7,1),(WeekStart="LUNES")+1)+22</f>
        <v>45859</v>
      </c>
      <c r="C9" s="15">
        <v>45860</v>
      </c>
      <c r="D9" s="15">
        <v>45861</v>
      </c>
      <c r="E9" s="15">
        <v>45862</v>
      </c>
      <c r="F9" s="15">
        <v>45863</v>
      </c>
      <c r="G9" s="15">
        <v>45864</v>
      </c>
      <c r="H9" s="15">
        <v>45865</v>
      </c>
    </row>
    <row r="10" spans="2:8" ht="58" customHeight="1">
      <c r="B10" s="11"/>
      <c r="C10" s="11"/>
      <c r="D10" s="11"/>
      <c r="E10" s="11"/>
      <c r="F10" s="11"/>
      <c r="G10" s="11"/>
      <c r="H10" s="11"/>
    </row>
    <row r="11" spans="2:8" ht="19.5" customHeight="1">
      <c r="B11" s="13">
        <f t="array" ref="B11:H11">DaysAndWeeks+DATE(CalendarYear,7,1)-WEEKDAY(DATE(CalendarYear,7,1),(WeekStart="LUNES")+1)+29</f>
        <v>45866</v>
      </c>
      <c r="C11" s="13">
        <v>45867</v>
      </c>
      <c r="D11" s="13">
        <v>45868</v>
      </c>
      <c r="E11" s="13">
        <v>45869</v>
      </c>
      <c r="F11" s="13">
        <v>45870</v>
      </c>
      <c r="G11" s="13">
        <v>45871</v>
      </c>
      <c r="H11" s="13">
        <v>45872</v>
      </c>
    </row>
    <row r="12" spans="2:8" ht="58" customHeight="1"/>
    <row r="13" spans="2:8" ht="19.5" customHeight="1">
      <c r="B13" s="15">
        <f t="array" ref="B13:C13">DaysAndWeeks+DATE(CalendarYear,7,1)-WEEKDAY(DATE(CalendarYear,7,1),(WeekStart="LUNES")+1)+36</f>
        <v>45873</v>
      </c>
      <c r="C13" s="15">
        <v>45874</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1" priority="1">
      <formula>DAY(B3)&gt;8</formula>
    </cfRule>
  </conditionalFormatting>
  <conditionalFormatting sqref="B11:H11 B13:C13">
    <cfRule type="expression" dxfId="10" priority="2">
      <formula>AND(DAY(B11)&gt;=1,DAY(B11)&lt;=15)</formula>
    </cfRule>
  </conditionalFormatting>
  <dataValidations count="8">
    <dataValidation allowBlank="1" showInputMessage="1" showErrorMessage="1" prompt="El día de la semana se determinará automáticamente" sqref="C2:H2" xr:uid="{00000000-0002-0000-06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600-000001000000}"/>
    <dataValidation allowBlank="1" showInputMessage="1" showErrorMessage="1" prompt="Calendario del mes de julio" sqref="A1" xr:uid="{00000000-0002-0000-0600-000002000000}"/>
    <dataValidation allowBlank="1" showInputMessage="1" showErrorMessage="1" prompt="Escriba notas en la celda a la derecha." sqref="D13:D14" xr:uid="{00000000-0002-0000-0600-000003000000}"/>
    <dataValidation allowBlank="1" showInputMessage="1" showErrorMessage="1" prompt="Escriba notas en esta celda." sqref="E13:H14" xr:uid="{00000000-0002-0000-0600-000004000000}"/>
    <dataValidation allowBlank="1" showInputMessage="1" showErrorMessage="1" prompt="Las celdas de esta fila y las filas 6, 8, 10, 12 y 14 son para escribir notas diarias relacionadas con el día natural de la celda anterior." sqref="B4" xr:uid="{00000000-0002-0000-06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6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"agosto "&amp;"de "&amp;CalendarYear</f>
        <v>agosto de 2025</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DaysAndWeeks+DATE(CalendarYear,8,1)-WEEKDAY(DATE(CalendarYear,8,1),(WeekStart="LUNES")+1)+1</f>
        <v>45866</v>
      </c>
      <c r="C3" s="13">
        <v>45867</v>
      </c>
      <c r="D3" s="13">
        <v>45868</v>
      </c>
      <c r="E3" s="13">
        <v>45869</v>
      </c>
      <c r="F3" s="13">
        <v>45870</v>
      </c>
      <c r="G3" s="13">
        <v>45871</v>
      </c>
      <c r="H3" s="13">
        <v>45872</v>
      </c>
    </row>
    <row r="4" spans="2:8" ht="58" customHeight="1"/>
    <row r="5" spans="2:8" ht="19.5" customHeight="1">
      <c r="B5" s="15">
        <f t="array" ref="B5:H5">DaysAndWeeks+DATE(CalendarYear,8,1)-WEEKDAY(DATE(CalendarYear,8,1),(WeekStart="LUNES")+1)+8</f>
        <v>45873</v>
      </c>
      <c r="C5" s="15">
        <v>45874</v>
      </c>
      <c r="D5" s="15">
        <v>45875</v>
      </c>
      <c r="E5" s="15">
        <v>45876</v>
      </c>
      <c r="F5" s="15">
        <v>45877</v>
      </c>
      <c r="G5" s="15">
        <v>45878</v>
      </c>
      <c r="H5" s="15">
        <v>45879</v>
      </c>
    </row>
    <row r="6" spans="2:8" ht="58" customHeight="1">
      <c r="B6" s="11"/>
      <c r="C6" s="11"/>
      <c r="D6" s="11"/>
      <c r="E6" s="11"/>
      <c r="F6" s="11"/>
      <c r="G6" s="11"/>
      <c r="H6" s="11"/>
    </row>
    <row r="7" spans="2:8" ht="19.5" customHeight="1">
      <c r="B7" s="13">
        <f t="array" ref="B7:H7">DaysAndWeeks+DATE(CalendarYear,8,1)-WEEKDAY(DATE(CalendarYear,8,1),(WeekStart="LUNES")+1)+15</f>
        <v>45880</v>
      </c>
      <c r="C7" s="13">
        <v>45881</v>
      </c>
      <c r="D7" s="13">
        <v>45882</v>
      </c>
      <c r="E7" s="13">
        <v>45883</v>
      </c>
      <c r="F7" s="13">
        <v>45884</v>
      </c>
      <c r="G7" s="13">
        <v>45885</v>
      </c>
      <c r="H7" s="13">
        <v>45886</v>
      </c>
    </row>
    <row r="8" spans="2:8" ht="58" customHeight="1"/>
    <row r="9" spans="2:8" ht="19.5" customHeight="1">
      <c r="B9" s="15">
        <f t="array" ref="B9:H9">DaysAndWeeks+DATE(CalendarYear,8,1)-WEEKDAY(DATE(CalendarYear,8,1),(WeekStart="LUNES")+1)+22</f>
        <v>45887</v>
      </c>
      <c r="C9" s="15">
        <v>45888</v>
      </c>
      <c r="D9" s="15">
        <v>45889</v>
      </c>
      <c r="E9" s="15">
        <v>45890</v>
      </c>
      <c r="F9" s="15">
        <v>45891</v>
      </c>
      <c r="G9" s="15">
        <v>45892</v>
      </c>
      <c r="H9" s="15">
        <v>45893</v>
      </c>
    </row>
    <row r="10" spans="2:8" ht="58" customHeight="1">
      <c r="B10" s="11"/>
      <c r="C10" s="11"/>
      <c r="D10" s="11"/>
      <c r="E10" s="11"/>
      <c r="F10" s="11"/>
      <c r="G10" s="11"/>
      <c r="H10" s="11"/>
    </row>
    <row r="11" spans="2:8" ht="19.5" customHeight="1">
      <c r="B11" s="13">
        <f t="array" ref="B11:H11">DaysAndWeeks+DATE(CalendarYear,8,1)-WEEKDAY(DATE(CalendarYear,8,1),(WeekStart="LUNES")+1)+29</f>
        <v>45894</v>
      </c>
      <c r="C11" s="13">
        <v>45895</v>
      </c>
      <c r="D11" s="13">
        <v>45896</v>
      </c>
      <c r="E11" s="13">
        <v>45897</v>
      </c>
      <c r="F11" s="13">
        <v>45898</v>
      </c>
      <c r="G11" s="13">
        <v>45899</v>
      </c>
      <c r="H11" s="13">
        <v>45900</v>
      </c>
    </row>
    <row r="12" spans="2:8" ht="58" customHeight="1"/>
    <row r="13" spans="2:8" ht="19.5" customHeight="1">
      <c r="B13" s="15">
        <f t="array" ref="B13:C13">DaysAndWeeks+DATE(CalendarYear,8,1)-WEEKDAY(DATE(CalendarYear,8,1),(WeekStart="LUNES")+1)+36</f>
        <v>45901</v>
      </c>
      <c r="C13" s="15">
        <v>45902</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9" priority="1">
      <formula>DAY(B3)&gt;8</formula>
    </cfRule>
  </conditionalFormatting>
  <conditionalFormatting sqref="B11:H11 B13:C13">
    <cfRule type="expression" dxfId="8" priority="2">
      <formula>AND(DAY(B11)&gt;=1,DAY(B11)&lt;=15)</formula>
    </cfRule>
  </conditionalFormatting>
  <dataValidations count="8">
    <dataValidation allowBlank="1" showInputMessage="1" showErrorMessage="1" prompt="El día de la semana se determinará automáticamente" sqref="C2:H2" xr:uid="{00000000-0002-0000-07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700-000001000000}"/>
    <dataValidation allowBlank="1" showInputMessage="1" showErrorMessage="1" prompt="Escriba notas en la celda a la derecha." sqref="D13:D14" xr:uid="{00000000-0002-0000-0700-000002000000}"/>
    <dataValidation allowBlank="1" showInputMessage="1" showErrorMessage="1" prompt="Escriba notas en esta celda." sqref="E13:H14" xr:uid="{00000000-0002-0000-0700-000003000000}"/>
    <dataValidation allowBlank="1" showInputMessage="1" showErrorMessage="1" prompt="Las celdas de esta fila y las filas 6, 8, 10, 12 y 14 son para escribir notas diarias relacionadas con el día natural de la celda anterior." sqref="B4" xr:uid="{00000000-0002-0000-07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700-000005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700-000006000000}"/>
    <dataValidation allowBlank="1" showInputMessage="1" showErrorMessage="1" prompt="Calendario del mes de agosto" sqref="A1" xr:uid="{00000000-0002-0000-07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"septiembre "&amp;"de "&amp;CalendarYear</f>
        <v>septiembre de 2025</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DaysAndWeeks+DATE(CalendarYear,9,1)-WEEKDAY(DATE(CalendarYear,9,1),(WeekStart="LUNES")+1)+1</f>
        <v>45901</v>
      </c>
      <c r="C3" s="13">
        <v>45902</v>
      </c>
      <c r="D3" s="13">
        <v>45903</v>
      </c>
      <c r="E3" s="13">
        <v>45904</v>
      </c>
      <c r="F3" s="13">
        <v>45905</v>
      </c>
      <c r="G3" s="13">
        <v>45906</v>
      </c>
      <c r="H3" s="13">
        <v>45907</v>
      </c>
    </row>
    <row r="4" spans="2:8" ht="58" customHeight="1"/>
    <row r="5" spans="2:8" ht="19.5" customHeight="1">
      <c r="B5" s="15">
        <f t="array" ref="B5:H5">DaysAndWeeks+DATE(CalendarYear,9,1)-WEEKDAY(DATE(CalendarYear,9,1),(WeekStart="LUNES")+1)+8</f>
        <v>45908</v>
      </c>
      <c r="C5" s="15">
        <v>45909</v>
      </c>
      <c r="D5" s="15">
        <v>45910</v>
      </c>
      <c r="E5" s="15">
        <v>45911</v>
      </c>
      <c r="F5" s="15">
        <v>45912</v>
      </c>
      <c r="G5" s="15">
        <v>45913</v>
      </c>
      <c r="H5" s="15">
        <v>45914</v>
      </c>
    </row>
    <row r="6" spans="2:8" ht="58" customHeight="1">
      <c r="B6" s="11"/>
      <c r="C6" s="11"/>
      <c r="D6" s="11"/>
      <c r="E6" s="11"/>
      <c r="F6" s="11"/>
      <c r="G6" s="11"/>
      <c r="H6" s="11"/>
    </row>
    <row r="7" spans="2:8" ht="19.5" customHeight="1">
      <c r="B7" s="13">
        <f t="array" ref="B7:H7">DaysAndWeeks+DATE(CalendarYear,9,1)-WEEKDAY(DATE(CalendarYear,9,1),(WeekStart="LUNES")+1)+15</f>
        <v>45915</v>
      </c>
      <c r="C7" s="13">
        <v>45916</v>
      </c>
      <c r="D7" s="13">
        <v>45917</v>
      </c>
      <c r="E7" s="13">
        <v>45918</v>
      </c>
      <c r="F7" s="13">
        <v>45919</v>
      </c>
      <c r="G7" s="13">
        <v>45920</v>
      </c>
      <c r="H7" s="13">
        <v>45921</v>
      </c>
    </row>
    <row r="8" spans="2:8" ht="58" customHeight="1"/>
    <row r="9" spans="2:8" ht="19.5" customHeight="1">
      <c r="B9" s="15">
        <f t="array" ref="B9:H9">DaysAndWeeks+DATE(CalendarYear,9,1)-WEEKDAY(DATE(CalendarYear,9,1),(WeekStart="LUNES")+1)+22</f>
        <v>45922</v>
      </c>
      <c r="C9" s="15">
        <v>45923</v>
      </c>
      <c r="D9" s="15">
        <v>45924</v>
      </c>
      <c r="E9" s="15">
        <v>45925</v>
      </c>
      <c r="F9" s="15">
        <v>45926</v>
      </c>
      <c r="G9" s="15">
        <v>45927</v>
      </c>
      <c r="H9" s="15">
        <v>45928</v>
      </c>
    </row>
    <row r="10" spans="2:8" ht="58" customHeight="1">
      <c r="B10" s="11"/>
      <c r="C10" s="11"/>
      <c r="D10" s="11"/>
      <c r="E10" s="11"/>
      <c r="F10" s="11"/>
      <c r="G10" s="11"/>
      <c r="H10" s="11"/>
    </row>
    <row r="11" spans="2:8" ht="19.5" customHeight="1">
      <c r="B11" s="13">
        <f t="array" ref="B11:H11">DaysAndWeeks+DATE(CalendarYear,9,1)-WEEKDAY(DATE(CalendarYear,9,1),(WeekStart="LUNES")+1)+29</f>
        <v>45929</v>
      </c>
      <c r="C11" s="13">
        <v>45930</v>
      </c>
      <c r="D11" s="13">
        <v>45931</v>
      </c>
      <c r="E11" s="13">
        <v>45932</v>
      </c>
      <c r="F11" s="13">
        <v>45933</v>
      </c>
      <c r="G11" s="13">
        <v>45934</v>
      </c>
      <c r="H11" s="13">
        <v>45935</v>
      </c>
    </row>
    <row r="12" spans="2:8" ht="58" customHeight="1"/>
    <row r="13" spans="2:8" ht="19.5" customHeight="1">
      <c r="B13" s="15">
        <f t="array" ref="B13:C13">DaysAndWeeks+DATE(CalendarYear,9,1)-WEEKDAY(DATE(CalendarYear,9,1),(WeekStart="LUNES")+1)+36</f>
        <v>45936</v>
      </c>
      <c r="C13" s="15">
        <v>45937</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7" priority="1">
      <formula>DAY(B3)&gt;8</formula>
    </cfRule>
  </conditionalFormatting>
  <conditionalFormatting sqref="B11:H11 B13:C13">
    <cfRule type="expression" dxfId="6" priority="2">
      <formula>AND(DAY(B11)&gt;=1,DAY(B11)&lt;=15)</formula>
    </cfRule>
  </conditionalFormatting>
  <dataValidations count="8">
    <dataValidation allowBlank="1" showInputMessage="1" showErrorMessage="1" prompt="El día de la semana se determinará automáticamente" sqref="C2:H2" xr:uid="{00000000-0002-0000-08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8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800-000002000000}"/>
    <dataValidation allowBlank="1" showInputMessage="1" showErrorMessage="1" prompt="Escriba notas en la celda a la derecha." sqref="D13:D14" xr:uid="{00000000-0002-0000-0800-000003000000}"/>
    <dataValidation allowBlank="1" showInputMessage="1" showErrorMessage="1" prompt="Escriba notas en esta celda." sqref="E13:H14" xr:uid="{00000000-0002-0000-0800-000004000000}"/>
    <dataValidation allowBlank="1" showInputMessage="1" showErrorMessage="1" prompt="Las celdas de esta fila y las filas 6, 8, 10, 12 y 14 son para escribir notas diarias relacionadas con el día natural de la celda anterior." sqref="B4" xr:uid="{00000000-0002-0000-08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800-000006000000}"/>
    <dataValidation allowBlank="1" showInputMessage="1" showErrorMessage="1" prompt="Calendario del mes de septiembre" sqref="A1" xr:uid="{00000000-0002-0000-08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1D3139-A291-4424-AE1F-DA0462A64A41}">
  <ds:schemaRefs>
    <ds:schemaRef ds:uri="http://schemas.microsoft.com/office/2006/documentManagement/types"/>
    <ds:schemaRef ds:uri="230e9df3-be65-4c73-a93b-d1236ebd677e"/>
    <ds:schemaRef ds:uri="http://schemas.openxmlformats.org/package/2006/metadata/core-properties"/>
    <ds:schemaRef ds:uri="http://purl.org/dc/elements/1.1/"/>
    <ds:schemaRef ds:uri="http://schemas.microsoft.com/office/infopath/2007/PartnerControls"/>
    <ds:schemaRef ds:uri="16c05727-aa75-4e4a-9b5f-8a80a1165891"/>
    <ds:schemaRef ds:uri="http://purl.org/dc/terms/"/>
    <ds:schemaRef ds:uri="71af3243-3dd4-4a8d-8c0d-dd76da1f02a5"/>
    <ds:schemaRef ds:uri="http://schemas.microsoft.com/sharepoint/v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28C587F-F828-449C-8AE2-C4531F43C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C7916D-7FB3-4691-A1B6-3222E75DF6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TM02930051</Templat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28</vt:i4>
      </vt:variant>
    </vt:vector>
  </HeadingPairs>
  <TitlesOfParts>
    <vt:vector size="40" baseType="lpstr">
      <vt:lpstr>Enero</vt:lpstr>
      <vt:lpstr>Febrero</vt:lpstr>
      <vt:lpstr>Marzo</vt:lpstr>
      <vt:lpstr>Abril</vt:lpstr>
      <vt:lpstr>Mayo</vt:lpstr>
      <vt:lpstr>Junio</vt:lpstr>
      <vt:lpstr>Julio</vt:lpstr>
      <vt:lpstr>Agosto</vt:lpstr>
      <vt:lpstr>Septiembre</vt:lpstr>
      <vt:lpstr>Octubre</vt:lpstr>
      <vt:lpstr>Noviembre</vt:lpstr>
      <vt:lpstr>Diciembre</vt:lpstr>
      <vt:lpstr>Enero!Area_stampa</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RowTitleRegion1..K3</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2022-12-27T00:24:27Z</dcterms:created>
  <dcterms:modified xsi:type="dcterms:W3CDTF">2023-07-29T07:17:40Z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